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KULICH\1.3. BSEU\1.5. Econometrics\1. Регрессионный анализ пространственных данных\"/>
    </mc:Choice>
  </mc:AlternateContent>
  <bookViews>
    <workbookView xWindow="0" yWindow="0" windowWidth="28800" windowHeight="12435" activeTab="1"/>
  </bookViews>
  <sheets>
    <sheet name="регрессия_Excel" sheetId="3" r:id="rId1"/>
    <sheet name="расчет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9" i="1" l="1"/>
  <c r="G427" i="1"/>
  <c r="F375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4" i="1"/>
  <c r="F128" i="1" l="1"/>
  <c r="F129" i="1"/>
  <c r="D269" i="1" l="1" a="1"/>
  <c r="D269" i="1" s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142" i="1"/>
  <c r="E129" i="1"/>
  <c r="D129" i="1"/>
  <c r="C129" i="1"/>
  <c r="E128" i="1"/>
  <c r="D128" i="1"/>
  <c r="C128" i="1"/>
  <c r="J269" i="1" l="1" a="1"/>
  <c r="J269" i="1" s="1"/>
  <c r="G7" i="1"/>
  <c r="H7" i="1" s="1"/>
  <c r="G11" i="1"/>
  <c r="H11" i="1" s="1"/>
  <c r="G15" i="1"/>
  <c r="H15" i="1" s="1"/>
  <c r="G19" i="1"/>
  <c r="H19" i="1" s="1"/>
  <c r="G23" i="1"/>
  <c r="H23" i="1" s="1"/>
  <c r="G27" i="1"/>
  <c r="H27" i="1" s="1"/>
  <c r="G31" i="1"/>
  <c r="H31" i="1" s="1"/>
  <c r="G35" i="1"/>
  <c r="H35" i="1" s="1"/>
  <c r="G39" i="1"/>
  <c r="H39" i="1" s="1"/>
  <c r="G43" i="1"/>
  <c r="H43" i="1" s="1"/>
  <c r="G47" i="1"/>
  <c r="H47" i="1" s="1"/>
  <c r="G51" i="1"/>
  <c r="H51" i="1" s="1"/>
  <c r="G55" i="1"/>
  <c r="H55" i="1" s="1"/>
  <c r="G59" i="1"/>
  <c r="H59" i="1" s="1"/>
  <c r="G63" i="1"/>
  <c r="H63" i="1" s="1"/>
  <c r="G67" i="1"/>
  <c r="H67" i="1" s="1"/>
  <c r="G71" i="1"/>
  <c r="H71" i="1" s="1"/>
  <c r="G75" i="1"/>
  <c r="H75" i="1" s="1"/>
  <c r="G79" i="1"/>
  <c r="H79" i="1" s="1"/>
  <c r="G83" i="1"/>
  <c r="H83" i="1" s="1"/>
  <c r="G87" i="1"/>
  <c r="H87" i="1" s="1"/>
  <c r="G91" i="1"/>
  <c r="H91" i="1" s="1"/>
  <c r="G95" i="1"/>
  <c r="H95" i="1" s="1"/>
  <c r="G99" i="1"/>
  <c r="H99" i="1" s="1"/>
  <c r="G103" i="1"/>
  <c r="H103" i="1" s="1"/>
  <c r="G107" i="1"/>
  <c r="H107" i="1" s="1"/>
  <c r="G111" i="1"/>
  <c r="H111" i="1" s="1"/>
  <c r="G115" i="1"/>
  <c r="H115" i="1" s="1"/>
  <c r="G119" i="1"/>
  <c r="H119" i="1" s="1"/>
  <c r="G123" i="1"/>
  <c r="H123" i="1" s="1"/>
  <c r="G127" i="1"/>
  <c r="H127" i="1" s="1"/>
  <c r="G12" i="1"/>
  <c r="H12" i="1" s="1"/>
  <c r="G16" i="1"/>
  <c r="H16" i="1" s="1"/>
  <c r="G24" i="1"/>
  <c r="H24" i="1" s="1"/>
  <c r="G32" i="1"/>
  <c r="H32" i="1" s="1"/>
  <c r="G44" i="1"/>
  <c r="H44" i="1" s="1"/>
  <c r="G48" i="1"/>
  <c r="H48" i="1" s="1"/>
  <c r="G5" i="1"/>
  <c r="H5" i="1" s="1"/>
  <c r="G9" i="1"/>
  <c r="H9" i="1" s="1"/>
  <c r="G13" i="1"/>
  <c r="H13" i="1" s="1"/>
  <c r="G17" i="1"/>
  <c r="H17" i="1" s="1"/>
  <c r="G21" i="1"/>
  <c r="H21" i="1" s="1"/>
  <c r="G25" i="1"/>
  <c r="H25" i="1" s="1"/>
  <c r="G29" i="1"/>
  <c r="H29" i="1" s="1"/>
  <c r="G33" i="1"/>
  <c r="H33" i="1" s="1"/>
  <c r="G37" i="1"/>
  <c r="H37" i="1" s="1"/>
  <c r="G41" i="1"/>
  <c r="H41" i="1" s="1"/>
  <c r="G45" i="1"/>
  <c r="H45" i="1" s="1"/>
  <c r="G49" i="1"/>
  <c r="H49" i="1" s="1"/>
  <c r="G53" i="1"/>
  <c r="H53" i="1" s="1"/>
  <c r="G57" i="1"/>
  <c r="H57" i="1" s="1"/>
  <c r="G61" i="1"/>
  <c r="H61" i="1" s="1"/>
  <c r="G65" i="1"/>
  <c r="H65" i="1" s="1"/>
  <c r="G69" i="1"/>
  <c r="H69" i="1" s="1"/>
  <c r="G73" i="1"/>
  <c r="H73" i="1" s="1"/>
  <c r="G77" i="1"/>
  <c r="H77" i="1" s="1"/>
  <c r="G81" i="1"/>
  <c r="H81" i="1" s="1"/>
  <c r="G85" i="1"/>
  <c r="H85" i="1" s="1"/>
  <c r="G89" i="1"/>
  <c r="H89" i="1" s="1"/>
  <c r="G93" i="1"/>
  <c r="H93" i="1" s="1"/>
  <c r="G97" i="1"/>
  <c r="H97" i="1" s="1"/>
  <c r="G101" i="1"/>
  <c r="H101" i="1" s="1"/>
  <c r="G105" i="1"/>
  <c r="H105" i="1" s="1"/>
  <c r="G109" i="1"/>
  <c r="H109" i="1" s="1"/>
  <c r="G113" i="1"/>
  <c r="H113" i="1" s="1"/>
  <c r="G117" i="1"/>
  <c r="H117" i="1" s="1"/>
  <c r="G121" i="1"/>
  <c r="H121" i="1" s="1"/>
  <c r="G125" i="1"/>
  <c r="H125" i="1" s="1"/>
  <c r="G36" i="1"/>
  <c r="H36" i="1" s="1"/>
  <c r="G6" i="1"/>
  <c r="H6" i="1" s="1"/>
  <c r="G10" i="1"/>
  <c r="H10" i="1" s="1"/>
  <c r="G14" i="1"/>
  <c r="H14" i="1" s="1"/>
  <c r="G18" i="1"/>
  <c r="H18" i="1" s="1"/>
  <c r="G22" i="1"/>
  <c r="H22" i="1" s="1"/>
  <c r="G26" i="1"/>
  <c r="H26" i="1" s="1"/>
  <c r="G30" i="1"/>
  <c r="H30" i="1" s="1"/>
  <c r="G34" i="1"/>
  <c r="H34" i="1" s="1"/>
  <c r="G38" i="1"/>
  <c r="H38" i="1" s="1"/>
  <c r="G42" i="1"/>
  <c r="H42" i="1" s="1"/>
  <c r="G46" i="1"/>
  <c r="H46" i="1" s="1"/>
  <c r="G50" i="1"/>
  <c r="H50" i="1" s="1"/>
  <c r="G54" i="1"/>
  <c r="H54" i="1" s="1"/>
  <c r="G58" i="1"/>
  <c r="H58" i="1" s="1"/>
  <c r="G62" i="1"/>
  <c r="H62" i="1" s="1"/>
  <c r="G66" i="1"/>
  <c r="H66" i="1" s="1"/>
  <c r="G70" i="1"/>
  <c r="H70" i="1" s="1"/>
  <c r="G74" i="1"/>
  <c r="H74" i="1" s="1"/>
  <c r="G78" i="1"/>
  <c r="H78" i="1" s="1"/>
  <c r="G82" i="1"/>
  <c r="H82" i="1" s="1"/>
  <c r="G86" i="1"/>
  <c r="H86" i="1" s="1"/>
  <c r="G90" i="1"/>
  <c r="H90" i="1" s="1"/>
  <c r="G94" i="1"/>
  <c r="H94" i="1" s="1"/>
  <c r="G98" i="1"/>
  <c r="H98" i="1" s="1"/>
  <c r="G102" i="1"/>
  <c r="H102" i="1" s="1"/>
  <c r="G106" i="1"/>
  <c r="H106" i="1" s="1"/>
  <c r="G110" i="1"/>
  <c r="H110" i="1" s="1"/>
  <c r="G114" i="1"/>
  <c r="H114" i="1" s="1"/>
  <c r="G118" i="1"/>
  <c r="H118" i="1" s="1"/>
  <c r="G122" i="1"/>
  <c r="H122" i="1" s="1"/>
  <c r="G126" i="1"/>
  <c r="H126" i="1" s="1"/>
  <c r="G8" i="1"/>
  <c r="H8" i="1" s="1"/>
  <c r="G20" i="1"/>
  <c r="H20" i="1" s="1"/>
  <c r="G28" i="1"/>
  <c r="H28" i="1" s="1"/>
  <c r="G40" i="1"/>
  <c r="H40" i="1" s="1"/>
  <c r="G52" i="1"/>
  <c r="H52" i="1" s="1"/>
  <c r="G56" i="1"/>
  <c r="H56" i="1" s="1"/>
  <c r="G72" i="1"/>
  <c r="H72" i="1" s="1"/>
  <c r="G88" i="1"/>
  <c r="H88" i="1" s="1"/>
  <c r="G104" i="1"/>
  <c r="H104" i="1" s="1"/>
  <c r="G120" i="1"/>
  <c r="H120" i="1" s="1"/>
  <c r="G68" i="1"/>
  <c r="H68" i="1" s="1"/>
  <c r="G116" i="1"/>
  <c r="H116" i="1" s="1"/>
  <c r="G60" i="1"/>
  <c r="H60" i="1" s="1"/>
  <c r="G76" i="1"/>
  <c r="H76" i="1" s="1"/>
  <c r="G92" i="1"/>
  <c r="H92" i="1" s="1"/>
  <c r="G108" i="1"/>
  <c r="H108" i="1" s="1"/>
  <c r="G124" i="1"/>
  <c r="H124" i="1" s="1"/>
  <c r="G84" i="1"/>
  <c r="H84" i="1" s="1"/>
  <c r="G64" i="1"/>
  <c r="H64" i="1" s="1"/>
  <c r="G80" i="1"/>
  <c r="H80" i="1" s="1"/>
  <c r="G96" i="1"/>
  <c r="H96" i="1" s="1"/>
  <c r="G112" i="1"/>
  <c r="H112" i="1" s="1"/>
  <c r="G4" i="1"/>
  <c r="G100" i="1"/>
  <c r="H100" i="1" s="1"/>
  <c r="J271" i="1"/>
  <c r="J270" i="1"/>
  <c r="E271" i="1"/>
  <c r="D270" i="1"/>
  <c r="D271" i="1"/>
  <c r="F269" i="1"/>
  <c r="E269" i="1"/>
  <c r="F270" i="1"/>
  <c r="F271" i="1"/>
  <c r="E270" i="1"/>
  <c r="G128" i="1" l="1"/>
  <c r="G129" i="1"/>
  <c r="H4" i="1"/>
  <c r="S269" i="1" a="1"/>
  <c r="H129" i="1" l="1"/>
  <c r="H128" i="1"/>
  <c r="L337" i="1" s="1"/>
  <c r="S269" i="1"/>
  <c r="S270" i="1"/>
  <c r="T271" i="1"/>
  <c r="T270" i="1"/>
  <c r="U269" i="1"/>
  <c r="S271" i="1"/>
  <c r="U270" i="1"/>
  <c r="U271" i="1"/>
  <c r="T269" i="1"/>
  <c r="L276" i="1" l="1" a="1"/>
  <c r="L276" i="1" l="1"/>
  <c r="J282" i="1" s="1"/>
  <c r="L278" i="1"/>
  <c r="J288" i="1" s="1"/>
  <c r="L277" i="1"/>
  <c r="J285" i="1" s="1"/>
  <c r="E322" i="1" l="1"/>
  <c r="E326" i="1"/>
  <c r="I7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7" i="1"/>
  <c r="I71" i="1"/>
  <c r="I75" i="1"/>
  <c r="I79" i="1"/>
  <c r="I83" i="1"/>
  <c r="I87" i="1"/>
  <c r="I91" i="1"/>
  <c r="I95" i="1"/>
  <c r="I99" i="1"/>
  <c r="I103" i="1"/>
  <c r="I107" i="1"/>
  <c r="I111" i="1"/>
  <c r="I115" i="1"/>
  <c r="I119" i="1"/>
  <c r="I123" i="1"/>
  <c r="I127" i="1"/>
  <c r="I9" i="1"/>
  <c r="I14" i="1"/>
  <c r="I20" i="1"/>
  <c r="I25" i="1"/>
  <c r="I30" i="1"/>
  <c r="I36" i="1"/>
  <c r="I41" i="1"/>
  <c r="I46" i="1"/>
  <c r="I52" i="1"/>
  <c r="I57" i="1"/>
  <c r="I62" i="1"/>
  <c r="I68" i="1"/>
  <c r="I73" i="1"/>
  <c r="I78" i="1"/>
  <c r="I84" i="1"/>
  <c r="I89" i="1"/>
  <c r="I94" i="1"/>
  <c r="I100" i="1"/>
  <c r="I105" i="1"/>
  <c r="I110" i="1"/>
  <c r="I116" i="1"/>
  <c r="I121" i="1"/>
  <c r="I126" i="1"/>
  <c r="I5" i="1"/>
  <c r="I10" i="1"/>
  <c r="I16" i="1"/>
  <c r="I21" i="1"/>
  <c r="I26" i="1"/>
  <c r="I32" i="1"/>
  <c r="I37" i="1"/>
  <c r="I42" i="1"/>
  <c r="I48" i="1"/>
  <c r="I53" i="1"/>
  <c r="I58" i="1"/>
  <c r="I64" i="1"/>
  <c r="I69" i="1"/>
  <c r="I74" i="1"/>
  <c r="I80" i="1"/>
  <c r="I85" i="1"/>
  <c r="I90" i="1"/>
  <c r="I96" i="1"/>
  <c r="I101" i="1"/>
  <c r="I106" i="1"/>
  <c r="I112" i="1"/>
  <c r="I117" i="1"/>
  <c r="I122" i="1"/>
  <c r="I4" i="1"/>
  <c r="I6" i="1"/>
  <c r="I12" i="1"/>
  <c r="I17" i="1"/>
  <c r="I22" i="1"/>
  <c r="I28" i="1"/>
  <c r="I33" i="1"/>
  <c r="I38" i="1"/>
  <c r="I44" i="1"/>
  <c r="I49" i="1"/>
  <c r="I54" i="1"/>
  <c r="I60" i="1"/>
  <c r="I65" i="1"/>
  <c r="I70" i="1"/>
  <c r="I76" i="1"/>
  <c r="I81" i="1"/>
  <c r="I86" i="1"/>
  <c r="I92" i="1"/>
  <c r="I97" i="1"/>
  <c r="I102" i="1"/>
  <c r="I108" i="1"/>
  <c r="I113" i="1"/>
  <c r="I118" i="1"/>
  <c r="I124" i="1"/>
  <c r="I13" i="1"/>
  <c r="I34" i="1"/>
  <c r="I56" i="1"/>
  <c r="I77" i="1"/>
  <c r="I98" i="1"/>
  <c r="I120" i="1"/>
  <c r="I93" i="1"/>
  <c r="I18" i="1"/>
  <c r="I40" i="1"/>
  <c r="I61" i="1"/>
  <c r="I82" i="1"/>
  <c r="I104" i="1"/>
  <c r="I125" i="1"/>
  <c r="I24" i="1"/>
  <c r="I45" i="1"/>
  <c r="I66" i="1"/>
  <c r="I88" i="1"/>
  <c r="I109" i="1"/>
  <c r="I8" i="1"/>
  <c r="I29" i="1"/>
  <c r="I50" i="1"/>
  <c r="I72" i="1"/>
  <c r="I114" i="1"/>
  <c r="L104" i="1" l="1"/>
  <c r="J104" i="1"/>
  <c r="K104" i="1" s="1"/>
  <c r="L124" i="1"/>
  <c r="J124" i="1"/>
  <c r="K124" i="1" s="1"/>
  <c r="L81" i="1"/>
  <c r="J81" i="1"/>
  <c r="K81" i="1" s="1"/>
  <c r="J17" i="1"/>
  <c r="K17" i="1" s="1"/>
  <c r="L17" i="1"/>
  <c r="L80" i="1"/>
  <c r="J80" i="1"/>
  <c r="K80" i="1" s="1"/>
  <c r="L121" i="1"/>
  <c r="J121" i="1"/>
  <c r="K121" i="1" s="1"/>
  <c r="L57" i="1"/>
  <c r="J57" i="1"/>
  <c r="K57" i="1" s="1"/>
  <c r="L14" i="1"/>
  <c r="J14" i="1"/>
  <c r="K14" i="1" s="1"/>
  <c r="L87" i="1"/>
  <c r="J87" i="1"/>
  <c r="K87" i="1" s="1"/>
  <c r="L55" i="1"/>
  <c r="J55" i="1"/>
  <c r="K55" i="1" s="1"/>
  <c r="L23" i="1"/>
  <c r="J23" i="1"/>
  <c r="K23" i="1" s="1"/>
  <c r="J114" i="1"/>
  <c r="K114" i="1" s="1"/>
  <c r="L114" i="1"/>
  <c r="L8" i="1"/>
  <c r="J8" i="1"/>
  <c r="K8" i="1" s="1"/>
  <c r="L45" i="1"/>
  <c r="J45" i="1"/>
  <c r="K45" i="1" s="1"/>
  <c r="J82" i="1"/>
  <c r="K82" i="1" s="1"/>
  <c r="L82" i="1"/>
  <c r="L93" i="1"/>
  <c r="J93" i="1"/>
  <c r="K93" i="1" s="1"/>
  <c r="L56" i="1"/>
  <c r="J56" i="1"/>
  <c r="K56" i="1" s="1"/>
  <c r="J118" i="1"/>
  <c r="K118" i="1" s="1"/>
  <c r="L118" i="1"/>
  <c r="L97" i="1"/>
  <c r="J97" i="1"/>
  <c r="K97" i="1" s="1"/>
  <c r="L76" i="1"/>
  <c r="J76" i="1"/>
  <c r="K76" i="1" s="1"/>
  <c r="J54" i="1"/>
  <c r="K54" i="1" s="1"/>
  <c r="L54" i="1"/>
  <c r="J33" i="1"/>
  <c r="K33" i="1" s="1"/>
  <c r="L33" i="1"/>
  <c r="L12" i="1"/>
  <c r="J12" i="1"/>
  <c r="K12" i="1" s="1"/>
  <c r="L117" i="1"/>
  <c r="J117" i="1"/>
  <c r="K117" i="1" s="1"/>
  <c r="L96" i="1"/>
  <c r="J96" i="1"/>
  <c r="K96" i="1" s="1"/>
  <c r="L74" i="1"/>
  <c r="J74" i="1"/>
  <c r="K74" i="1" s="1"/>
  <c r="L53" i="1"/>
  <c r="J53" i="1"/>
  <c r="K53" i="1" s="1"/>
  <c r="L32" i="1"/>
  <c r="J32" i="1"/>
  <c r="K32" i="1" s="1"/>
  <c r="L10" i="1"/>
  <c r="J10" i="1"/>
  <c r="K10" i="1" s="1"/>
  <c r="J116" i="1"/>
  <c r="K116" i="1" s="1"/>
  <c r="L116" i="1"/>
  <c r="J94" i="1"/>
  <c r="K94" i="1" s="1"/>
  <c r="L94" i="1"/>
  <c r="L73" i="1"/>
  <c r="J73" i="1"/>
  <c r="K73" i="1" s="1"/>
  <c r="J52" i="1"/>
  <c r="K52" i="1" s="1"/>
  <c r="L52" i="1"/>
  <c r="L30" i="1"/>
  <c r="J30" i="1"/>
  <c r="K30" i="1" s="1"/>
  <c r="J9" i="1"/>
  <c r="K9" i="1" s="1"/>
  <c r="L9" i="1"/>
  <c r="L115" i="1"/>
  <c r="J115" i="1"/>
  <c r="K115" i="1" s="1"/>
  <c r="L99" i="1"/>
  <c r="J99" i="1"/>
  <c r="K99" i="1" s="1"/>
  <c r="L83" i="1"/>
  <c r="J83" i="1"/>
  <c r="K83" i="1" s="1"/>
  <c r="L67" i="1"/>
  <c r="J67" i="1"/>
  <c r="K67" i="1" s="1"/>
  <c r="L51" i="1"/>
  <c r="J51" i="1"/>
  <c r="K51" i="1" s="1"/>
  <c r="L35" i="1"/>
  <c r="J35" i="1"/>
  <c r="K35" i="1" s="1"/>
  <c r="L19" i="1"/>
  <c r="J19" i="1"/>
  <c r="K19" i="1" s="1"/>
  <c r="J29" i="1"/>
  <c r="K29" i="1" s="1"/>
  <c r="L29" i="1"/>
  <c r="L18" i="1"/>
  <c r="J18" i="1"/>
  <c r="K18" i="1" s="1"/>
  <c r="J102" i="1"/>
  <c r="K102" i="1" s="1"/>
  <c r="L102" i="1"/>
  <c r="L38" i="1"/>
  <c r="J38" i="1"/>
  <c r="K38" i="1" s="1"/>
  <c r="L101" i="1"/>
  <c r="J101" i="1"/>
  <c r="K101" i="1" s="1"/>
  <c r="J37" i="1"/>
  <c r="K37" i="1" s="1"/>
  <c r="L37" i="1"/>
  <c r="J100" i="1"/>
  <c r="K100" i="1" s="1"/>
  <c r="L100" i="1"/>
  <c r="L119" i="1"/>
  <c r="J119" i="1"/>
  <c r="K119" i="1" s="1"/>
  <c r="L7" i="1"/>
  <c r="J7" i="1"/>
  <c r="K7" i="1" s="1"/>
  <c r="L72" i="1"/>
  <c r="J72" i="1"/>
  <c r="K72" i="1" s="1"/>
  <c r="L24" i="1"/>
  <c r="J24" i="1"/>
  <c r="K24" i="1" s="1"/>
  <c r="L120" i="1"/>
  <c r="J120" i="1"/>
  <c r="K120" i="1" s="1"/>
  <c r="L34" i="1"/>
  <c r="J34" i="1"/>
  <c r="K34" i="1" s="1"/>
  <c r="L113" i="1"/>
  <c r="J113" i="1"/>
  <c r="K113" i="1" s="1"/>
  <c r="L92" i="1"/>
  <c r="J92" i="1"/>
  <c r="K92" i="1" s="1"/>
  <c r="J70" i="1"/>
  <c r="K70" i="1" s="1"/>
  <c r="L70" i="1"/>
  <c r="L49" i="1"/>
  <c r="J49" i="1"/>
  <c r="K49" i="1" s="1"/>
  <c r="L28" i="1"/>
  <c r="J28" i="1"/>
  <c r="K28" i="1" s="1"/>
  <c r="L6" i="1"/>
  <c r="J6" i="1"/>
  <c r="K6" i="1" s="1"/>
  <c r="L112" i="1"/>
  <c r="J112" i="1"/>
  <c r="K112" i="1" s="1"/>
  <c r="L90" i="1"/>
  <c r="J90" i="1"/>
  <c r="K90" i="1" s="1"/>
  <c r="L69" i="1"/>
  <c r="J69" i="1"/>
  <c r="K69" i="1" s="1"/>
  <c r="L48" i="1"/>
  <c r="J48" i="1"/>
  <c r="K48" i="1" s="1"/>
  <c r="L26" i="1"/>
  <c r="J26" i="1"/>
  <c r="K26" i="1" s="1"/>
  <c r="J5" i="1"/>
  <c r="L5" i="1"/>
  <c r="J110" i="1"/>
  <c r="K110" i="1" s="1"/>
  <c r="L110" i="1"/>
  <c r="J89" i="1"/>
  <c r="K89" i="1" s="1"/>
  <c r="L89" i="1"/>
  <c r="J68" i="1"/>
  <c r="K68" i="1" s="1"/>
  <c r="L68" i="1"/>
  <c r="J46" i="1"/>
  <c r="K46" i="1" s="1"/>
  <c r="L46" i="1"/>
  <c r="J25" i="1"/>
  <c r="K25" i="1" s="1"/>
  <c r="L25" i="1"/>
  <c r="L127" i="1"/>
  <c r="J127" i="1"/>
  <c r="K127" i="1" s="1"/>
  <c r="L111" i="1"/>
  <c r="J111" i="1"/>
  <c r="K111" i="1" s="1"/>
  <c r="L95" i="1"/>
  <c r="J95" i="1"/>
  <c r="K95" i="1" s="1"/>
  <c r="L79" i="1"/>
  <c r="J79" i="1"/>
  <c r="K79" i="1" s="1"/>
  <c r="L63" i="1"/>
  <c r="J63" i="1"/>
  <c r="K63" i="1" s="1"/>
  <c r="L47" i="1"/>
  <c r="J47" i="1"/>
  <c r="K47" i="1" s="1"/>
  <c r="L31" i="1"/>
  <c r="J31" i="1"/>
  <c r="K31" i="1" s="1"/>
  <c r="L15" i="1"/>
  <c r="J15" i="1"/>
  <c r="K15" i="1" s="1"/>
  <c r="J66" i="1"/>
  <c r="K66" i="1" s="1"/>
  <c r="L66" i="1"/>
  <c r="L77" i="1"/>
  <c r="J77" i="1"/>
  <c r="K77" i="1" s="1"/>
  <c r="L60" i="1"/>
  <c r="J60" i="1"/>
  <c r="K60" i="1" s="1"/>
  <c r="L122" i="1"/>
  <c r="J122" i="1"/>
  <c r="K122" i="1" s="1"/>
  <c r="L58" i="1"/>
  <c r="J58" i="1"/>
  <c r="K58" i="1" s="1"/>
  <c r="L16" i="1"/>
  <c r="J16" i="1"/>
  <c r="K16" i="1" s="1"/>
  <c r="J78" i="1"/>
  <c r="K78" i="1" s="1"/>
  <c r="L78" i="1"/>
  <c r="J36" i="1"/>
  <c r="K36" i="1" s="1"/>
  <c r="L36" i="1"/>
  <c r="L103" i="1"/>
  <c r="J103" i="1"/>
  <c r="K103" i="1" s="1"/>
  <c r="L71" i="1"/>
  <c r="J71" i="1"/>
  <c r="K71" i="1" s="1"/>
  <c r="L39" i="1"/>
  <c r="J39" i="1"/>
  <c r="K39" i="1" s="1"/>
  <c r="L109" i="1"/>
  <c r="J109" i="1"/>
  <c r="K109" i="1" s="1"/>
  <c r="L61" i="1"/>
  <c r="J61" i="1"/>
  <c r="K61" i="1" s="1"/>
  <c r="J50" i="1"/>
  <c r="K50" i="1" s="1"/>
  <c r="L50" i="1"/>
  <c r="L88" i="1"/>
  <c r="J88" i="1"/>
  <c r="K88" i="1" s="1"/>
  <c r="L125" i="1"/>
  <c r="J125" i="1"/>
  <c r="K125" i="1" s="1"/>
  <c r="L40" i="1"/>
  <c r="J40" i="1"/>
  <c r="K40" i="1" s="1"/>
  <c r="J98" i="1"/>
  <c r="K98" i="1" s="1"/>
  <c r="L98" i="1"/>
  <c r="J13" i="1"/>
  <c r="K13" i="1" s="1"/>
  <c r="L13" i="1"/>
  <c r="L108" i="1"/>
  <c r="J108" i="1"/>
  <c r="K108" i="1" s="1"/>
  <c r="J86" i="1"/>
  <c r="K86" i="1" s="1"/>
  <c r="L86" i="1"/>
  <c r="L65" i="1"/>
  <c r="J65" i="1"/>
  <c r="K65" i="1" s="1"/>
  <c r="L44" i="1"/>
  <c r="J44" i="1"/>
  <c r="K44" i="1" s="1"/>
  <c r="L22" i="1"/>
  <c r="J22" i="1"/>
  <c r="K22" i="1" s="1"/>
  <c r="L4" i="1"/>
  <c r="I128" i="1"/>
  <c r="J4" i="1"/>
  <c r="I129" i="1"/>
  <c r="L106" i="1"/>
  <c r="J106" i="1"/>
  <c r="K106" i="1" s="1"/>
  <c r="L85" i="1"/>
  <c r="J85" i="1"/>
  <c r="K85" i="1" s="1"/>
  <c r="L64" i="1"/>
  <c r="J64" i="1"/>
  <c r="K64" i="1" s="1"/>
  <c r="L42" i="1"/>
  <c r="J42" i="1"/>
  <c r="K42" i="1" s="1"/>
  <c r="J21" i="1"/>
  <c r="K21" i="1" s="1"/>
  <c r="L21" i="1"/>
  <c r="J126" i="1"/>
  <c r="K126" i="1" s="1"/>
  <c r="L126" i="1"/>
  <c r="L105" i="1"/>
  <c r="J105" i="1"/>
  <c r="K105" i="1" s="1"/>
  <c r="J84" i="1"/>
  <c r="K84" i="1" s="1"/>
  <c r="L84" i="1"/>
  <c r="J62" i="1"/>
  <c r="K62" i="1" s="1"/>
  <c r="L62" i="1"/>
  <c r="J41" i="1"/>
  <c r="K41" i="1" s="1"/>
  <c r="L41" i="1"/>
  <c r="J20" i="1"/>
  <c r="K20" i="1" s="1"/>
  <c r="L20" i="1"/>
  <c r="L123" i="1"/>
  <c r="J123" i="1"/>
  <c r="K123" i="1" s="1"/>
  <c r="L107" i="1"/>
  <c r="J107" i="1"/>
  <c r="K107" i="1" s="1"/>
  <c r="L91" i="1"/>
  <c r="J91" i="1"/>
  <c r="K91" i="1" s="1"/>
  <c r="L75" i="1"/>
  <c r="J75" i="1"/>
  <c r="K75" i="1" s="1"/>
  <c r="L59" i="1"/>
  <c r="J59" i="1"/>
  <c r="K59" i="1" s="1"/>
  <c r="L43" i="1"/>
  <c r="J43" i="1"/>
  <c r="K43" i="1" s="1"/>
  <c r="L27" i="1"/>
  <c r="J27" i="1"/>
  <c r="K27" i="1" s="1"/>
  <c r="L11" i="1"/>
  <c r="J11" i="1"/>
  <c r="K11" i="1" s="1"/>
  <c r="J128" i="1" l="1"/>
  <c r="K4" i="1"/>
  <c r="L129" i="1"/>
  <c r="L128" i="1"/>
  <c r="S337" i="1" s="1"/>
  <c r="J129" i="1"/>
  <c r="K5" i="1"/>
  <c r="K129" i="1" l="1"/>
  <c r="K128" i="1"/>
  <c r="G337" i="1" s="1"/>
  <c r="F344" i="1" l="1"/>
  <c r="H352" i="1" s="1"/>
  <c r="L333" i="1"/>
  <c r="I406" i="1"/>
  <c r="I413" i="1" s="1"/>
  <c r="G406" i="1"/>
  <c r="G413" i="1" s="1"/>
  <c r="K406" i="1"/>
  <c r="K413" i="1" s="1"/>
  <c r="F369" i="1"/>
  <c r="I420" i="1" l="1"/>
  <c r="I463" i="1"/>
  <c r="G463" i="1"/>
  <c r="E463" i="1"/>
  <c r="C463" i="1"/>
  <c r="G420" i="1"/>
  <c r="K420" i="1"/>
  <c r="M463" i="1"/>
  <c r="K463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H128" authorId="0" shapeId="0">
      <text>
        <r>
          <rPr>
            <b/>
            <sz val="9"/>
            <color indexed="81"/>
            <rFont val="Tahoma"/>
            <family val="2"/>
            <charset val="204"/>
          </rPr>
          <t>TSS</t>
        </r>
      </text>
    </comment>
    <comment ref="K128" authorId="0" shapeId="0">
      <text>
        <r>
          <rPr>
            <b/>
            <sz val="9"/>
            <color indexed="81"/>
            <rFont val="Tahoma"/>
            <family val="2"/>
            <charset val="204"/>
          </rPr>
          <t>ESS</t>
        </r>
      </text>
    </comment>
    <comment ref="L128" authorId="0" shapeId="0">
      <text>
        <r>
          <rPr>
            <b/>
            <sz val="9"/>
            <color indexed="81"/>
            <rFont val="Tahoma"/>
            <family val="2"/>
            <charset val="204"/>
          </rPr>
          <t>RSS</t>
        </r>
      </text>
    </comment>
  </commentList>
</comments>
</file>

<file path=xl/sharedStrings.xml><?xml version="1.0" encoding="utf-8"?>
<sst xmlns="http://schemas.openxmlformats.org/spreadsheetml/2006/main" count="311" uniqueCount="305">
  <si>
    <t>Suicides</t>
  </si>
  <si>
    <t>Alcohol</t>
  </si>
  <si>
    <t>Unemployed</t>
  </si>
  <si>
    <t>Afghanistan</t>
  </si>
  <si>
    <t>AFG</t>
  </si>
  <si>
    <t>Angola</t>
  </si>
  <si>
    <t>AGO</t>
  </si>
  <si>
    <t>Argentina</t>
  </si>
  <si>
    <t>ARG</t>
  </si>
  <si>
    <t>Australia</t>
  </si>
  <si>
    <t>AUS</t>
  </si>
  <si>
    <t>Austria</t>
  </si>
  <si>
    <t>AUT</t>
  </si>
  <si>
    <t>Azerbaijan</t>
  </si>
  <si>
    <t>AZE</t>
  </si>
  <si>
    <t>Bahrain</t>
  </si>
  <si>
    <t>BHR</t>
  </si>
  <si>
    <t>Bangladesh</t>
  </si>
  <si>
    <t>BGD</t>
  </si>
  <si>
    <t>Belgium</t>
  </si>
  <si>
    <t>BEL</t>
  </si>
  <si>
    <t>Belize</t>
  </si>
  <si>
    <t>BLZ</t>
  </si>
  <si>
    <t>Bhutan</t>
  </si>
  <si>
    <t>BTN</t>
  </si>
  <si>
    <t>Bolivia</t>
  </si>
  <si>
    <t>BOL</t>
  </si>
  <si>
    <t>Botswana</t>
  </si>
  <si>
    <t>BWA</t>
  </si>
  <si>
    <t>Bulgaria</t>
  </si>
  <si>
    <t>BGR</t>
  </si>
  <si>
    <t>Burkina Faso</t>
  </si>
  <si>
    <t>BFA</t>
  </si>
  <si>
    <t>Burundi</t>
  </si>
  <si>
    <t>BDI</t>
  </si>
  <si>
    <t>Cabo Verde</t>
  </si>
  <si>
    <t>CPV</t>
  </si>
  <si>
    <t>Cambodia</t>
  </si>
  <si>
    <t>KHM</t>
  </si>
  <si>
    <t>Cameroon</t>
  </si>
  <si>
    <t>CMR</t>
  </si>
  <si>
    <t>Canada</t>
  </si>
  <si>
    <t>CAN</t>
  </si>
  <si>
    <t>Central African Republic</t>
  </si>
  <si>
    <t>CAF</t>
  </si>
  <si>
    <t>Chile</t>
  </si>
  <si>
    <t>CHL</t>
  </si>
  <si>
    <t>China</t>
  </si>
  <si>
    <t>CHN</t>
  </si>
  <si>
    <t>Colombia</t>
  </si>
  <si>
    <t>COL</t>
  </si>
  <si>
    <t>Comoros</t>
  </si>
  <si>
    <t>COM</t>
  </si>
  <si>
    <t>Congo, Dem. Rep.</t>
  </si>
  <si>
    <t>COD</t>
  </si>
  <si>
    <t>Congo, Rep.</t>
  </si>
  <si>
    <t>COG</t>
  </si>
  <si>
    <t>Costa Rica</t>
  </si>
  <si>
    <t>CRI</t>
  </si>
  <si>
    <t>Croatia</t>
  </si>
  <si>
    <t>HRV</t>
  </si>
  <si>
    <t>Cuba</t>
  </si>
  <si>
    <t>CUB</t>
  </si>
  <si>
    <t>Czech Republic</t>
  </si>
  <si>
    <t>CZE</t>
  </si>
  <si>
    <t>Denmark</t>
  </si>
  <si>
    <t>DNK</t>
  </si>
  <si>
    <t>Djibouti</t>
  </si>
  <si>
    <t>DJI</t>
  </si>
  <si>
    <t>Dominican Republic</t>
  </si>
  <si>
    <t>DOM</t>
  </si>
  <si>
    <t>Ecuador</t>
  </si>
  <si>
    <t>ECU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</si>
  <si>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</si>
  <si>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</si>
  <si>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</si>
  <si>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</si>
  <si>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</si>
  <si>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</si>
  <si>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</si>
  <si>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</si>
  <si>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Eswatini</t>
  </si>
  <si>
    <t>SWZ</t>
  </si>
  <si>
    <t>Ethiopia</t>
  </si>
  <si>
    <t>ETH</t>
  </si>
  <si>
    <t>Fiji</t>
  </si>
  <si>
    <t>FJI</t>
  </si>
  <si>
    <t>Finland</t>
  </si>
  <si>
    <t>FIN</t>
  </si>
  <si>
    <t>France</t>
  </si>
  <si>
    <t>FRA</t>
  </si>
  <si>
    <t>Gabon</t>
  </si>
  <si>
    <t>GAB</t>
  </si>
  <si>
    <t>Gambia, The</t>
  </si>
  <si>
    <t>GMB</t>
  </si>
  <si>
    <t>Germany</t>
  </si>
  <si>
    <t>DEU</t>
  </si>
  <si>
    <t>Ghana</t>
  </si>
  <si>
    <t>GHA</t>
  </si>
  <si>
    <t>Guatemala</t>
  </si>
  <si>
    <t>GTM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</si>
  <si>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</si>
  <si>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</si>
  <si>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</si>
  <si>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</si>
  <si>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</si>
  <si>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</si>
  <si>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</si>
  <si>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</si>
  <si>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Honduras</t>
  </si>
  <si>
    <t>HND</t>
  </si>
  <si>
    <t>Hungary</t>
  </si>
  <si>
    <t>HUN</t>
  </si>
  <si>
    <t>Iceland</t>
  </si>
  <si>
    <t>ISL</t>
  </si>
  <si>
    <t>Indonesia</t>
  </si>
  <si>
    <t>IDN</t>
  </si>
  <si>
    <t>Ireland</t>
  </si>
  <si>
    <t>IRL</t>
  </si>
  <si>
    <t>Israel</t>
  </si>
  <si>
    <t>ISR</t>
  </si>
  <si>
    <t>Kazakhstan</t>
  </si>
  <si>
    <t>KAZ</t>
  </si>
  <si>
    <t>Korea, Dem. People’s Rep.</t>
  </si>
  <si>
    <t>PRK</t>
  </si>
  <si>
    <t>Kuwait</t>
  </si>
  <si>
    <t>KWT</t>
  </si>
  <si>
    <t>Kyrgyz Republic</t>
  </si>
  <si>
    <t>KGZ</t>
  </si>
  <si>
    <t>Lao PDR</t>
  </si>
  <si>
    <t>LAO</t>
  </si>
  <si>
    <t>Latvia</t>
  </si>
  <si>
    <t>LVA</t>
  </si>
  <si>
    <t>Lebanon</t>
  </si>
  <si>
    <t>LBN</t>
  </si>
  <si>
    <t>Lesotho</t>
  </si>
  <si>
    <t>LSO</t>
  </si>
  <si>
    <t>Luxembourg</t>
  </si>
  <si>
    <t>LUX</t>
  </si>
  <si>
    <t>Madagascar</t>
  </si>
  <si>
    <t>MDG</t>
  </si>
  <si>
    <t>Malawi</t>
  </si>
  <si>
    <t>MWI</t>
  </si>
  <si>
    <t>Malaysia</t>
  </si>
  <si>
    <t>MYS</t>
  </si>
  <si>
    <t>Mali</t>
  </si>
  <si>
    <t>MLI</t>
  </si>
  <si>
    <t>Malta</t>
  </si>
  <si>
    <t>MLT</t>
  </si>
  <si>
    <t>Mauritius</t>
  </si>
  <si>
    <t>MUS</t>
  </si>
  <si>
    <t>Mexico</t>
  </si>
  <si>
    <t>MEX</t>
  </si>
  <si>
    <t>Mongolia</t>
  </si>
  <si>
    <t>MNG</t>
  </si>
  <si>
    <t>Mozambique</t>
  </si>
  <si>
    <t>MOZ</t>
  </si>
  <si>
    <t>Myanmar</t>
  </si>
  <si>
    <t>MMR</t>
  </si>
  <si>
    <t>Namibia</t>
  </si>
  <si>
    <t>NAM</t>
  </si>
  <si>
    <t>Nepal</t>
  </si>
  <si>
    <t>NPL</t>
  </si>
  <si>
    <t>Netherlands</t>
  </si>
  <si>
    <t>NLD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</si>
  <si>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</si>
  <si>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</si>
  <si>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</si>
  <si>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</si>
  <si>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</si>
  <si>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</si>
  <si>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</si>
  <si>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</si>
  <si>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Norway</t>
  </si>
  <si>
    <t>NOR</t>
  </si>
  <si>
    <t>Oman</t>
  </si>
  <si>
    <t>OMN</t>
  </si>
  <si>
    <t>Pakistan</t>
  </si>
  <si>
    <t>PAK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</si>
  <si>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</si>
  <si>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</si>
  <si>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</si>
  <si>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</si>
  <si>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</si>
  <si>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</si>
  <si>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</si>
  <si>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</si>
  <si>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</si>
  <si>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</si>
  <si>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Poland</t>
  </si>
  <si>
    <t>POL</t>
  </si>
  <si>
    <t>Portugal</t>
  </si>
  <si>
    <t>PRT</t>
  </si>
  <si>
    <t>Qatar</t>
  </si>
  <si>
    <t>QAT</t>
  </si>
  <si>
    <t>Romania</t>
  </si>
  <si>
    <t>ROU</t>
  </si>
  <si>
    <t>Russian Federation</t>
  </si>
  <si>
    <t>RUS</t>
  </si>
  <si>
    <t>Saudi Arabia</t>
  </si>
  <si>
    <t>SAU</t>
  </si>
  <si>
    <t>Senegal</t>
  </si>
  <si>
    <t>SEN</t>
  </si>
  <si>
    <t>Serbia</t>
  </si>
  <si>
    <t>SRB</t>
  </si>
  <si>
    <t>Singapore</t>
  </si>
  <si>
    <t>SGP</t>
  </si>
  <si>
    <t>Slovak Republic</t>
  </si>
  <si>
    <t>SVK</t>
  </si>
  <si>
    <t>Slovenia</t>
  </si>
  <si>
    <t>SVN</t>
  </si>
  <si>
    <t>Solomon Islands</t>
  </si>
  <si>
    <t>SLB</t>
  </si>
  <si>
    <t>South Africa</t>
  </si>
  <si>
    <t>ZAF</t>
  </si>
  <si>
    <t>Spain</t>
  </si>
  <si>
    <t>ESP</t>
  </si>
  <si>
    <t>Sudan</t>
  </si>
  <si>
    <t>SDN</t>
  </si>
  <si>
    <t>Sweden</t>
  </si>
  <si>
    <t>SWE</t>
  </si>
  <si>
    <t>Switzerland</t>
  </si>
  <si>
    <t>CHE</t>
  </si>
  <si>
    <t>Tanzania</t>
  </si>
  <si>
    <t>TZA</t>
  </si>
  <si>
    <t>Tonga</t>
  </si>
  <si>
    <t>TON</t>
  </si>
  <si>
    <t>Turkmenistan</t>
  </si>
  <si>
    <t>TKM</t>
  </si>
  <si>
    <t>Ukraine</t>
  </si>
  <si>
    <t>UKR</t>
  </si>
  <si>
    <t>United Arab Emirates</t>
  </si>
  <si>
    <t>ARE</t>
  </si>
  <si>
    <t>United Kingdom</t>
  </si>
  <si>
    <t>GBR</t>
  </si>
  <si>
    <t>United States</t>
  </si>
  <si>
    <t>USA</t>
  </si>
  <si>
    <t>Uruguay</t>
  </si>
  <si>
    <t>URY</t>
  </si>
  <si>
    <t>Uzbekistan</t>
  </si>
  <si>
    <t>UZB</t>
  </si>
  <si>
    <t>Vanuatu</t>
  </si>
  <si>
    <t>VUT</t>
  </si>
  <si>
    <t>Venezuela, RB</t>
  </si>
  <si>
    <t>VEN</t>
  </si>
  <si>
    <t>Vietnam</t>
  </si>
  <si>
    <t>VNM</t>
  </si>
  <si>
    <t>Yemen, Rep.</t>
  </si>
  <si>
    <t>YEM</t>
  </si>
  <si>
    <t>Zambia</t>
  </si>
  <si>
    <t>ZMB</t>
  </si>
  <si>
    <t>Сумма</t>
  </si>
  <si>
    <t>Среднее арифметическое (Mean)</t>
  </si>
  <si>
    <t>оценки параметров уравнения множес твенной  регрессии</t>
  </si>
  <si>
    <t>ВЫВОД ИТОГОВ</t>
  </si>
  <si>
    <t>Регрессионная статистика</t>
  </si>
  <si>
    <t>Множественный R</t>
  </si>
  <si>
    <t>Стандартная ошибка</t>
  </si>
  <si>
    <t>Наблюдения</t>
  </si>
  <si>
    <t>Дисперсионный анализ</t>
  </si>
  <si>
    <t>df</t>
  </si>
  <si>
    <t>SS</t>
  </si>
  <si>
    <t>MS</t>
  </si>
  <si>
    <t>F</t>
  </si>
  <si>
    <t>Значимость F</t>
  </si>
  <si>
    <t>Коэффициенты</t>
  </si>
  <si>
    <t>t-статистика</t>
  </si>
  <si>
    <t>P-Значение</t>
  </si>
  <si>
    <t>Нижние 95%</t>
  </si>
  <si>
    <t>Верхние 95%</t>
  </si>
  <si>
    <t>ВЫВОД ОСТАТКА</t>
  </si>
  <si>
    <t>Наблюдение</t>
  </si>
  <si>
    <t>Предсказанное Suicides</t>
  </si>
  <si>
    <t>Остатки</t>
  </si>
  <si>
    <t>ВЫВОД ВЕРОЯТНОСТИ</t>
  </si>
  <si>
    <t>Персентиль</t>
  </si>
  <si>
    <t>Полученные значения параметров позволяют сделать выводы, что:</t>
  </si>
  <si>
    <t>2) при увеличении уровня безработицы на 1%, число суицидов на 100 тыс. населения вырастет на 0.292</t>
  </si>
  <si>
    <t>1) при увеличении потребления алкоголя на 1 литр, число суицидов на 100 тыс. населения вырастет на 0.149</t>
  </si>
  <si>
    <t xml:space="preserve">Сделаем сравнительную оценку силы связи факторов с результатом с помощью средних коэффициентов эластичности </t>
  </si>
  <si>
    <t>Рассчитаем средние коэффициенты эластичности:</t>
  </si>
  <si>
    <t>Вывод: 1. При повышении уровня безработицы на 1% от ее среднего уровня число суицидов повысится на 0.18% от своего среднего уровня при фиксированном (неизменном) уровне потребления алкоголя.</t>
  </si>
  <si>
    <t>2. При повышении уровня потребления алкоголя на 1% от его среднего уровня число суицидов вырасте на 0.21% от своего среднего уровня при фиксированном (неизменном) уровне безработицы.</t>
  </si>
  <si>
    <t>Таким образом, число суицидов чуть более сильно связано с потреблением алкоголя, чем с безработицей</t>
  </si>
  <si>
    <t>Рассчитаем параметры линейного уравнения множественной регрессии:</t>
  </si>
  <si>
    <t>Введем матричные обозначения:</t>
  </si>
  <si>
    <t>Рассчитаем скорректированный коэффициент детерминации:</t>
  </si>
  <si>
    <t>Рассчитаем коэффициент детерминации:</t>
  </si>
  <si>
    <t>Вывод: Зависимость суицидов от уровня безработицы и объема употребления алкоголя можно охарактеризовать как умеренную. 16.9% вариации числа суицидов определяется уровнем безработицы и употребления алкоголя, а 83.1% - прочими факторами, не включенными в модель</t>
  </si>
  <si>
    <t>Проверим гипотезу о значимости полученного уравнения множественной регрессии с помощью F-критерия</t>
  </si>
  <si>
    <t>Вывод: так как F&gt;Fкрит. (13.5&gt;3.0), то построенное уравнение множественной регрессии можно признать статистически значимым.</t>
  </si>
  <si>
    <t>Оценим статистическую значимость параметров (коэффициентов) модели множественной регрессии с помощью t-критерия (t-статистики):</t>
  </si>
  <si>
    <t>C</t>
  </si>
  <si>
    <t>Регрессия (RSS)</t>
  </si>
  <si>
    <t>Итого (TSS)</t>
  </si>
  <si>
    <t>Остаток (ESS or Sum. squared resid)</t>
  </si>
  <si>
    <t>R-квадрат (R-squared)</t>
  </si>
  <si>
    <t>Нормированный R-квадрат (Adjusted R-squared)</t>
  </si>
  <si>
    <t>Стандартная ошибка                 (S.E. of regression)</t>
  </si>
  <si>
    <t>Рассчитаем стандартные ошибки коэффициентов регрессии:</t>
  </si>
  <si>
    <t>Рассчитаем t-статистики коэффициентов регрессии:</t>
  </si>
  <si>
    <t>Рассчитаем критическое значение t-статистики:</t>
  </si>
  <si>
    <t>Если значение t расчетное по модулю больше, чем значение t критическое, то коэффициент регрессии статистически значим</t>
  </si>
  <si>
    <t>Рассчитаем доверительные интервалы для коэффициентов регрессии на уровне значимости 0.05</t>
  </si>
  <si>
    <t>Рассчитаем стандартную ошибку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</si>
</sst>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70" formatCode="0.000"/>
    <numFmt numFmtId="173" formatCode="0.0000"/>
    <numFmt numFmtId="174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wrapText="1"/>
    </xf>
    <xf numFmtId="2" fontId="0" fillId="0" borderId="1" xfId="0" applyNumberFormat="1" applyFont="1" applyBorder="1"/>
    <xf numFmtId="0" fontId="0" fillId="2" borderId="1" xfId="0" applyFill="1" applyBorder="1"/>
    <xf numFmtId="0" fontId="0" fillId="0" borderId="1" xfId="0" applyBorder="1"/>
    <xf numFmtId="2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2" fontId="1" fillId="0" borderId="1" xfId="0" applyNumberFormat="1" applyFont="1" applyBorder="1"/>
    <xf numFmtId="1" fontId="0" fillId="0" borderId="1" xfId="0" applyNumberFormat="1" applyFont="1" applyFill="1" applyBorder="1"/>
    <xf numFmtId="2" fontId="0" fillId="0" borderId="1" xfId="0" applyNumberFormat="1" applyBorder="1"/>
    <xf numFmtId="0" fontId="1" fillId="0" borderId="0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Border="1"/>
    <xf numFmtId="164" fontId="0" fillId="0" borderId="0" xfId="0" applyNumberFormat="1"/>
    <xf numFmtId="164" fontId="0" fillId="4" borderId="0" xfId="0" applyNumberFormat="1" applyFill="1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" wrapText="1"/>
    </xf>
    <xf numFmtId="0" fontId="0" fillId="4" borderId="0" xfId="0" applyFill="1"/>
    <xf numFmtId="0" fontId="0" fillId="5" borderId="0" xfId="0" applyFill="1"/>
    <xf numFmtId="170" fontId="0" fillId="0" borderId="0" xfId="0" applyNumberFormat="1"/>
    <xf numFmtId="0" fontId="0" fillId="0" borderId="0" xfId="0" applyAlignment="1">
      <alignment wrapText="1"/>
    </xf>
    <xf numFmtId="0" fontId="0" fillId="7" borderId="0" xfId="0" applyFill="1"/>
    <xf numFmtId="0" fontId="0" fillId="8" borderId="0" xfId="0" applyFill="1"/>
    <xf numFmtId="173" fontId="0" fillId="0" borderId="0" xfId="0" applyNumberFormat="1" applyFill="1" applyBorder="1" applyAlignment="1"/>
    <xf numFmtId="173" fontId="0" fillId="0" borderId="2" xfId="0" applyNumberFormat="1" applyFill="1" applyBorder="1" applyAlignment="1"/>
    <xf numFmtId="164" fontId="0" fillId="0" borderId="0" xfId="0" applyNumberFormat="1" applyFill="1" applyBorder="1" applyAlignment="1"/>
    <xf numFmtId="164" fontId="0" fillId="3" borderId="1" xfId="0" applyNumberFormat="1" applyFill="1" applyBorder="1" applyAlignment="1"/>
    <xf numFmtId="173" fontId="0" fillId="3" borderId="1" xfId="0" applyNumberFormat="1" applyFill="1" applyBorder="1" applyAlignment="1"/>
    <xf numFmtId="170" fontId="0" fillId="0" borderId="0" xfId="0" applyNumberFormat="1" applyFill="1" applyBorder="1" applyAlignment="1"/>
    <xf numFmtId="170" fontId="0" fillId="3" borderId="1" xfId="0" applyNumberFormat="1" applyFill="1" applyBorder="1" applyAlignment="1"/>
    <xf numFmtId="170" fontId="0" fillId="0" borderId="2" xfId="0" applyNumberFormat="1" applyFill="1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174" fontId="0" fillId="0" borderId="1" xfId="0" applyNumberFormat="1" applyBorder="1"/>
    <xf numFmtId="174" fontId="4" fillId="6" borderId="1" xfId="0" applyNumberFormat="1" applyFont="1" applyFill="1" applyBorder="1"/>
    <xf numFmtId="174" fontId="0" fillId="6" borderId="1" xfId="0" applyNumberFormat="1" applyFill="1" applyBorder="1"/>
    <xf numFmtId="173" fontId="0" fillId="4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Unemployed </a:t>
            </a:r>
            <a:r>
              <a:rPr lang="ru-RU"/>
              <a:t>График остатков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расчет!$D$4:$D$127</c:f>
              <c:numCache>
                <c:formatCode>0.00</c:formatCode>
                <c:ptCount val="124"/>
                <c:pt idx="0">
                  <c:v>1.5420000553131099</c:v>
                </c:pt>
                <c:pt idx="1">
                  <c:v>7.2529997825622603</c:v>
                </c:pt>
                <c:pt idx="2">
                  <c:v>9.4829998016357404</c:v>
                </c:pt>
                <c:pt idx="3">
                  <c:v>5.3870000839233398</c:v>
                </c:pt>
                <c:pt idx="4">
                  <c:v>4.7859997749328604</c:v>
                </c:pt>
                <c:pt idx="5">
                  <c:v>5.2199997901916504</c:v>
                </c:pt>
                <c:pt idx="6">
                  <c:v>0.962000012397766</c:v>
                </c:pt>
                <c:pt idx="7">
                  <c:v>4.3080000877380398</c:v>
                </c:pt>
                <c:pt idx="8">
                  <c:v>6.3229999542236301</c:v>
                </c:pt>
                <c:pt idx="9">
                  <c:v>9.3680000305175799</c:v>
                </c:pt>
                <c:pt idx="10">
                  <c:v>2.19700002670288</c:v>
                </c:pt>
                <c:pt idx="11">
                  <c:v>3.2579998970031698</c:v>
                </c:pt>
                <c:pt idx="12">
                  <c:v>17.9409999847412</c:v>
                </c:pt>
                <c:pt idx="13">
                  <c:v>5.2610001564025897</c:v>
                </c:pt>
                <c:pt idx="14">
                  <c:v>6.05900001525879</c:v>
                </c:pt>
                <c:pt idx="15">
                  <c:v>1.5279999971389799</c:v>
                </c:pt>
                <c:pt idx="16">
                  <c:v>12.2760000228882</c:v>
                </c:pt>
                <c:pt idx="17">
                  <c:v>1.0479999780654901</c:v>
                </c:pt>
                <c:pt idx="18">
                  <c:v>3.3610000610351598</c:v>
                </c:pt>
                <c:pt idx="19">
                  <c:v>5.9200000762939498</c:v>
                </c:pt>
                <c:pt idx="20">
                  <c:v>6.4829998016357404</c:v>
                </c:pt>
                <c:pt idx="21">
                  <c:v>7.22300004959106</c:v>
                </c:pt>
                <c:pt idx="22">
                  <c:v>4.4169998168945304</c:v>
                </c:pt>
                <c:pt idx="23">
                  <c:v>9.0930004119872994</c:v>
                </c:pt>
                <c:pt idx="24">
                  <c:v>3.71000003814697</c:v>
                </c:pt>
                <c:pt idx="25">
                  <c:v>4.1550002098083496</c:v>
                </c:pt>
                <c:pt idx="26">
                  <c:v>10.381999969482401</c:v>
                </c:pt>
                <c:pt idx="27">
                  <c:v>8.1280002593994105</c:v>
                </c:pt>
                <c:pt idx="28">
                  <c:v>8.8500003814697301</c:v>
                </c:pt>
                <c:pt idx="29">
                  <c:v>2.2639999389648402</c:v>
                </c:pt>
                <c:pt idx="30">
                  <c:v>2.3970000743865998</c:v>
                </c:pt>
                <c:pt idx="31">
                  <c:v>4.9749999046325701</c:v>
                </c:pt>
                <c:pt idx="32">
                  <c:v>11.1219997406006</c:v>
                </c:pt>
                <c:pt idx="33">
                  <c:v>5.8289999961853001</c:v>
                </c:pt>
                <c:pt idx="34">
                  <c:v>3.9100000858306898</c:v>
                </c:pt>
                <c:pt idx="35">
                  <c:v>4.3899998664856001</c:v>
                </c:pt>
                <c:pt idx="36">
                  <c:v>9.1619997024536097</c:v>
                </c:pt>
                <c:pt idx="37">
                  <c:v>6.5430002212524396</c:v>
                </c:pt>
                <c:pt idx="38">
                  <c:v>5.5079998970031703</c:v>
                </c:pt>
                <c:pt idx="39">
                  <c:v>22.4769992828369</c:v>
                </c:pt>
                <c:pt idx="40">
                  <c:v>1.80900001525879</c:v>
                </c:pt>
                <c:pt idx="41">
                  <c:v>4.15199995040894</c:v>
                </c:pt>
                <c:pt idx="42">
                  <c:v>7.7550001144409197</c:v>
                </c:pt>
                <c:pt idx="43">
                  <c:v>9.1800003051757795</c:v>
                </c:pt>
                <c:pt idx="44">
                  <c:v>19.488000869751001</c:v>
                </c:pt>
                <c:pt idx="45">
                  <c:v>8.9049997329711896</c:v>
                </c:pt>
                <c:pt idx="46">
                  <c:v>3.4249999523162802</c:v>
                </c:pt>
                <c:pt idx="47">
                  <c:v>6.71000003814697</c:v>
                </c:pt>
                <c:pt idx="48">
                  <c:v>2.72699999809265</c:v>
                </c:pt>
                <c:pt idx="49">
                  <c:v>3.6070001125335698</c:v>
                </c:pt>
                <c:pt idx="50">
                  <c:v>4.0570001602172896</c:v>
                </c:pt>
                <c:pt idx="51">
                  <c:v>12.1510000228882</c:v>
                </c:pt>
                <c:pt idx="52">
                  <c:v>13.5260000228882</c:v>
                </c:pt>
                <c:pt idx="53">
                  <c:v>4.0760002136230504</c:v>
                </c:pt>
                <c:pt idx="54">
                  <c:v>3.6630001068115199</c:v>
                </c:pt>
                <c:pt idx="55">
                  <c:v>2.9179999828338601</c:v>
                </c:pt>
                <c:pt idx="56">
                  <c:v>4.3000001907348597</c:v>
                </c:pt>
                <c:pt idx="57">
                  <c:v>5.69099998474121</c:v>
                </c:pt>
                <c:pt idx="58">
                  <c:v>3.9500000476837198</c:v>
                </c:pt>
                <c:pt idx="59">
                  <c:v>4.8850002288818404</c:v>
                </c:pt>
                <c:pt idx="60">
                  <c:v>3.30299997329712</c:v>
                </c:pt>
                <c:pt idx="61">
                  <c:v>2.07599997520447</c:v>
                </c:pt>
                <c:pt idx="62">
                  <c:v>7.1700000762939498</c:v>
                </c:pt>
                <c:pt idx="63">
                  <c:v>0.60900002717971802</c:v>
                </c:pt>
                <c:pt idx="64">
                  <c:v>7.8569998741149902</c:v>
                </c:pt>
                <c:pt idx="65">
                  <c:v>6.1669998168945304</c:v>
                </c:pt>
                <c:pt idx="66">
                  <c:v>23.596000671386701</c:v>
                </c:pt>
                <c:pt idx="67">
                  <c:v>5.4699997901916504</c:v>
                </c:pt>
                <c:pt idx="68">
                  <c:v>1.6590000391006501</c:v>
                </c:pt>
                <c:pt idx="69">
                  <c:v>5.4299998283386204</c:v>
                </c:pt>
                <c:pt idx="70">
                  <c:v>3.3599998950958301</c:v>
                </c:pt>
                <c:pt idx="71">
                  <c:v>9.5690002441406303</c:v>
                </c:pt>
                <c:pt idx="72">
                  <c:v>4.5830001831054696</c:v>
                </c:pt>
                <c:pt idx="73">
                  <c:v>6.8670001029968297</c:v>
                </c:pt>
                <c:pt idx="74">
                  <c:v>3.32200002670288</c:v>
                </c:pt>
                <c:pt idx="75">
                  <c:v>6.3200001716613796</c:v>
                </c:pt>
                <c:pt idx="76">
                  <c:v>3.1719999313354501</c:v>
                </c:pt>
                <c:pt idx="77">
                  <c:v>1.5640000104904199</c:v>
                </c:pt>
                <c:pt idx="78">
                  <c:v>23.094999313354499</c:v>
                </c:pt>
                <c:pt idx="79">
                  <c:v>1.26400005817413</c:v>
                </c:pt>
                <c:pt idx="80">
                  <c:v>3.8800001144409202</c:v>
                </c:pt>
                <c:pt idx="81">
                  <c:v>4.5219998359680202</c:v>
                </c:pt>
                <c:pt idx="82">
                  <c:v>4.4790000915527299</c:v>
                </c:pt>
                <c:pt idx="83">
                  <c:v>0.27300000190734902</c:v>
                </c:pt>
                <c:pt idx="84">
                  <c:v>6.02600002288818</c:v>
                </c:pt>
                <c:pt idx="85">
                  <c:v>3.9189999103546098</c:v>
                </c:pt>
                <c:pt idx="86">
                  <c:v>3.1129999160766602</c:v>
                </c:pt>
                <c:pt idx="87">
                  <c:v>3.0380001068115199</c:v>
                </c:pt>
                <c:pt idx="88">
                  <c:v>3.9219999313354501</c:v>
                </c:pt>
                <c:pt idx="89">
                  <c:v>2.3670001029968302</c:v>
                </c:pt>
                <c:pt idx="90">
                  <c:v>4.7119998931884801</c:v>
                </c:pt>
                <c:pt idx="91">
                  <c:v>2.8440001010894802</c:v>
                </c:pt>
                <c:pt idx="92">
                  <c:v>2.5150001049041699</c:v>
                </c:pt>
                <c:pt idx="93">
                  <c:v>3.6730000972747798</c:v>
                </c:pt>
                <c:pt idx="94">
                  <c:v>6.8600001335143999</c:v>
                </c:pt>
                <c:pt idx="95">
                  <c:v>0.14200000464916199</c:v>
                </c:pt>
                <c:pt idx="96">
                  <c:v>4.2950000762939498</c:v>
                </c:pt>
                <c:pt idx="97">
                  <c:v>4.7439999580383301</c:v>
                </c:pt>
                <c:pt idx="98">
                  <c:v>5.9190001487731898</c:v>
                </c:pt>
                <c:pt idx="99">
                  <c:v>6.4640002250671396</c:v>
                </c:pt>
                <c:pt idx="100">
                  <c:v>13.5100002288818</c:v>
                </c:pt>
                <c:pt idx="101">
                  <c:v>3.7679998874664302</c:v>
                </c:pt>
                <c:pt idx="102">
                  <c:v>6.7560000419616699</c:v>
                </c:pt>
                <c:pt idx="103">
                  <c:v>5.5100002288818404</c:v>
                </c:pt>
                <c:pt idx="104">
                  <c:v>1.78999996185303</c:v>
                </c:pt>
                <c:pt idx="105">
                  <c:v>26.958000183105501</c:v>
                </c:pt>
                <c:pt idx="106">
                  <c:v>15.4870004653931</c:v>
                </c:pt>
                <c:pt idx="107">
                  <c:v>12.876000404357899</c:v>
                </c:pt>
                <c:pt idx="108">
                  <c:v>6.4439997673034703</c:v>
                </c:pt>
                <c:pt idx="109">
                  <c:v>4.8829998970031703</c:v>
                </c:pt>
                <c:pt idx="110">
                  <c:v>1.932000041008</c:v>
                </c:pt>
                <c:pt idx="111">
                  <c:v>1.02699995040894</c:v>
                </c:pt>
                <c:pt idx="112">
                  <c:v>3.7829999923706099</c:v>
                </c:pt>
                <c:pt idx="113">
                  <c:v>9.3809995651245099</c:v>
                </c:pt>
                <c:pt idx="114">
                  <c:v>2.5750000476837198</c:v>
                </c:pt>
                <c:pt idx="115">
                  <c:v>3.9539999961853001</c:v>
                </c:pt>
                <c:pt idx="116">
                  <c:v>3.9330000877380402</c:v>
                </c:pt>
                <c:pt idx="117">
                  <c:v>7.9609999656677202</c:v>
                </c:pt>
                <c:pt idx="118">
                  <c:v>5.22300004959106</c:v>
                </c:pt>
                <c:pt idx="119">
                  <c:v>5.4089999198913601</c:v>
                </c:pt>
                <c:pt idx="120">
                  <c:v>8.3649997711181605</c:v>
                </c:pt>
                <c:pt idx="121">
                  <c:v>1.8910000324249301</c:v>
                </c:pt>
                <c:pt idx="122">
                  <c:v>12.9340000152588</c:v>
                </c:pt>
                <c:pt idx="123">
                  <c:v>7.2090001106262198</c:v>
                </c:pt>
              </c:numCache>
            </c:numRef>
          </c:xVal>
          <c:yVal>
            <c:numRef>
              <c:f>регрессия_Excel!$C$26:$C$149</c:f>
              <c:numCache>
                <c:formatCode>General</c:formatCode>
                <c:ptCount val="124"/>
                <c:pt idx="0">
                  <c:v>-2.2270527421577313E-2</c:v>
                </c:pt>
                <c:pt idx="1">
                  <c:v>-1.1909926431803424</c:v>
                </c:pt>
                <c:pt idx="2">
                  <c:v>-1.8226520443537222</c:v>
                </c:pt>
                <c:pt idx="3">
                  <c:v>2.1549955528632925</c:v>
                </c:pt>
                <c:pt idx="4">
                  <c:v>1.8068904776058954</c:v>
                </c:pt>
                <c:pt idx="5">
                  <c:v>-5.4478871459941587</c:v>
                </c:pt>
                <c:pt idx="6">
                  <c:v>-3.8492061359861234</c:v>
                </c:pt>
                <c:pt idx="7">
                  <c:v>-1.262985151211522</c:v>
                </c:pt>
                <c:pt idx="8">
                  <c:v>5.5078624911604361</c:v>
                </c:pt>
                <c:pt idx="9">
                  <c:v>-5.242820906426358</c:v>
                </c:pt>
                <c:pt idx="10">
                  <c:v>4.7053852503680114</c:v>
                </c:pt>
                <c:pt idx="11">
                  <c:v>4.4109201733733077</c:v>
                </c:pt>
                <c:pt idx="12">
                  <c:v>-3.6293796642628617</c:v>
                </c:pt>
                <c:pt idx="13">
                  <c:v>-2.4741029901041998</c:v>
                </c:pt>
                <c:pt idx="14">
                  <c:v>3.7444902737485233</c:v>
                </c:pt>
                <c:pt idx="15">
                  <c:v>5.0462961299905515</c:v>
                </c:pt>
                <c:pt idx="16">
                  <c:v>3.0017903375565052</c:v>
                </c:pt>
                <c:pt idx="17">
                  <c:v>-3.6146477870636566</c:v>
                </c:pt>
                <c:pt idx="18">
                  <c:v>9.1741984800982035</c:v>
                </c:pt>
                <c:pt idx="19">
                  <c:v>0.63931891614745062</c:v>
                </c:pt>
                <c:pt idx="20">
                  <c:v>2.4211085226776099</c:v>
                </c:pt>
                <c:pt idx="21">
                  <c:v>-0.42700611416558409</c:v>
                </c:pt>
                <c:pt idx="22">
                  <c:v>-1.1865318600662427</c:v>
                </c:pt>
                <c:pt idx="23">
                  <c:v>-3.8981215950394024</c:v>
                </c:pt>
                <c:pt idx="24">
                  <c:v>0.71687304649366723</c:v>
                </c:pt>
                <c:pt idx="25">
                  <c:v>1.4560946572735567</c:v>
                </c:pt>
                <c:pt idx="26">
                  <c:v>-1.9603501285667306</c:v>
                </c:pt>
                <c:pt idx="27">
                  <c:v>-2.7872944418158419</c:v>
                </c:pt>
                <c:pt idx="28">
                  <c:v>0.70284067512227466</c:v>
                </c:pt>
                <c:pt idx="29">
                  <c:v>1.4986407389096996</c:v>
                </c:pt>
                <c:pt idx="30">
                  <c:v>0.97882879123907607</c:v>
                </c:pt>
                <c:pt idx="31">
                  <c:v>-0.299106159352311</c:v>
                </c:pt>
                <c:pt idx="32">
                  <c:v>-1.1254973788076299</c:v>
                </c:pt>
                <c:pt idx="33">
                  <c:v>0.43747555455697196</c:v>
                </c:pt>
                <c:pt idx="34">
                  <c:v>-1.3305494581602337</c:v>
                </c:pt>
                <c:pt idx="35">
                  <c:v>4.3362987239609101</c:v>
                </c:pt>
                <c:pt idx="36">
                  <c:v>11.036897995633321</c:v>
                </c:pt>
                <c:pt idx="37">
                  <c:v>4.9768136693881075</c:v>
                </c:pt>
                <c:pt idx="38">
                  <c:v>4.4463300596931816</c:v>
                </c:pt>
                <c:pt idx="39">
                  <c:v>-0.98090161288932265</c:v>
                </c:pt>
                <c:pt idx="40">
                  <c:v>3.0213555871659263</c:v>
                </c:pt>
                <c:pt idx="41">
                  <c:v>-4.2062112306193136</c:v>
                </c:pt>
                <c:pt idx="42">
                  <c:v>3.3530967005299139</c:v>
                </c:pt>
                <c:pt idx="43">
                  <c:v>0.95246569308388729</c:v>
                </c:pt>
                <c:pt idx="44">
                  <c:v>-4.6382891879393302</c:v>
                </c:pt>
                <c:pt idx="45">
                  <c:v>-0.67887801876199916</c:v>
                </c:pt>
                <c:pt idx="46">
                  <c:v>-0.39349232301613313</c:v>
                </c:pt>
                <c:pt idx="47">
                  <c:v>-0.75433759436756276</c:v>
                </c:pt>
                <c:pt idx="48">
                  <c:v>-5.2097535020391312</c:v>
                </c:pt>
                <c:pt idx="49">
                  <c:v>2.6105343166642543</c:v>
                </c:pt>
                <c:pt idx="50">
                  <c:v>-2.2186926747589357</c:v>
                </c:pt>
                <c:pt idx="51">
                  <c:v>18.272739134072676</c:v>
                </c:pt>
                <c:pt idx="52">
                  <c:v>-0.18930520868814682</c:v>
                </c:pt>
                <c:pt idx="53">
                  <c:v>-5.7763386611759167</c:v>
                </c:pt>
                <c:pt idx="54">
                  <c:v>4.0070083616618177</c:v>
                </c:pt>
                <c:pt idx="55">
                  <c:v>4.5670032742551463</c:v>
                </c:pt>
                <c:pt idx="56">
                  <c:v>-4.0339055584366843</c:v>
                </c:pt>
                <c:pt idx="57">
                  <c:v>0.87785411268713354</c:v>
                </c:pt>
                <c:pt idx="58">
                  <c:v>-2.9689922130477937</c:v>
                </c:pt>
                <c:pt idx="59">
                  <c:v>12.535913920557325</c:v>
                </c:pt>
                <c:pt idx="60">
                  <c:v>2.2321272496465916</c:v>
                </c:pt>
                <c:pt idx="61">
                  <c:v>-4.5248363309396922</c:v>
                </c:pt>
                <c:pt idx="62">
                  <c:v>-2.5493344071932942</c:v>
                </c:pt>
                <c:pt idx="63">
                  <c:v>-0.71327593513958298</c:v>
                </c:pt>
                <c:pt idx="64">
                  <c:v>6.3649210357392008</c:v>
                </c:pt>
                <c:pt idx="65">
                  <c:v>-8.305162778718099</c:v>
                </c:pt>
                <c:pt idx="66">
                  <c:v>11.817368253149336</c:v>
                </c:pt>
                <c:pt idx="67">
                  <c:v>0.72619686069065104</c:v>
                </c:pt>
                <c:pt idx="68">
                  <c:v>-0.92711950484468009</c:v>
                </c:pt>
                <c:pt idx="69">
                  <c:v>-2.0711254727577062</c:v>
                </c:pt>
                <c:pt idx="70">
                  <c:v>-1.2140718027164157</c:v>
                </c:pt>
                <c:pt idx="71">
                  <c:v>-0.71900588118503528</c:v>
                </c:pt>
                <c:pt idx="72">
                  <c:v>-2.7201728257311899</c:v>
                </c:pt>
                <c:pt idx="73">
                  <c:v>-2.3943713390561294</c:v>
                </c:pt>
                <c:pt idx="74">
                  <c:v>-4.0244675835681472</c:v>
                </c:pt>
                <c:pt idx="75">
                  <c:v>2.2129134313126979</c:v>
                </c:pt>
                <c:pt idx="76">
                  <c:v>-0.19829040812374288</c:v>
                </c:pt>
                <c:pt idx="77">
                  <c:v>-0.9534801725361266</c:v>
                </c:pt>
                <c:pt idx="78">
                  <c:v>-6.0631183933686081</c:v>
                </c:pt>
                <c:pt idx="79">
                  <c:v>2.1572048249498321</c:v>
                </c:pt>
                <c:pt idx="80">
                  <c:v>0.70496731728720619</c:v>
                </c:pt>
                <c:pt idx="81">
                  <c:v>2.1737190697232371</c:v>
                </c:pt>
                <c:pt idx="82">
                  <c:v>2.2474135742923185</c:v>
                </c:pt>
                <c:pt idx="83">
                  <c:v>2.5787615596922038</c:v>
                </c:pt>
                <c:pt idx="84">
                  <c:v>5.7614412778847512</c:v>
                </c:pt>
                <c:pt idx="85">
                  <c:v>1.5817476556911743</c:v>
                </c:pt>
                <c:pt idx="86">
                  <c:v>-4.7376268386556948</c:v>
                </c:pt>
                <c:pt idx="87">
                  <c:v>-7.638927488756158</c:v>
                </c:pt>
                <c:pt idx="88">
                  <c:v>-5.179191847676039</c:v>
                </c:pt>
                <c:pt idx="89">
                  <c:v>-0.94469638637430275</c:v>
                </c:pt>
                <c:pt idx="90">
                  <c:v>-1.0478405072650627</c:v>
                </c:pt>
                <c:pt idx="91">
                  <c:v>-3.4620400266909712</c:v>
                </c:pt>
                <c:pt idx="92">
                  <c:v>-5.9751413801301796</c:v>
                </c:pt>
                <c:pt idx="93">
                  <c:v>3.8040823822216989</c:v>
                </c:pt>
                <c:pt idx="94">
                  <c:v>-2.0329412908638869</c:v>
                </c:pt>
                <c:pt idx="95">
                  <c:v>-0.86658655767320969</c:v>
                </c:pt>
                <c:pt idx="96">
                  <c:v>-2.0317312971333852</c:v>
                </c:pt>
                <c:pt idx="97">
                  <c:v>5.0427963306222132</c:v>
                </c:pt>
                <c:pt idx="98">
                  <c:v>-4.867343855345112</c:v>
                </c:pt>
                <c:pt idx="99">
                  <c:v>3.417981430310979</c:v>
                </c:pt>
                <c:pt idx="100">
                  <c:v>-1.7832326276909569</c:v>
                </c:pt>
                <c:pt idx="101">
                  <c:v>0.39640901753916946</c:v>
                </c:pt>
                <c:pt idx="102">
                  <c:v>-0.32334569069895736</c:v>
                </c:pt>
                <c:pt idx="103">
                  <c:v>3.0769967288714604</c:v>
                </c:pt>
                <c:pt idx="104">
                  <c:v>-2.1446152076414204</c:v>
                </c:pt>
                <c:pt idx="105">
                  <c:v>-5.5201644206462461</c:v>
                </c:pt>
                <c:pt idx="106">
                  <c:v>-6.5794119697924902</c:v>
                </c:pt>
                <c:pt idx="107">
                  <c:v>-3.5202910336399231</c:v>
                </c:pt>
                <c:pt idx="108">
                  <c:v>1.9800933423704112</c:v>
                </c:pt>
                <c:pt idx="109">
                  <c:v>1.7830215398563851</c:v>
                </c:pt>
                <c:pt idx="110">
                  <c:v>-0.7854529417730749</c:v>
                </c:pt>
                <c:pt idx="111">
                  <c:v>-3.8661540996463915</c:v>
                </c:pt>
                <c:pt idx="112">
                  <c:v>-2.5326165172240378</c:v>
                </c:pt>
                <c:pt idx="113">
                  <c:v>7.726636615720027</c:v>
                </c:pt>
                <c:pt idx="114">
                  <c:v>-7.0822799358604014</c:v>
                </c:pt>
                <c:pt idx="115">
                  <c:v>-1.8541809911545126</c:v>
                </c:pt>
                <c:pt idx="116">
                  <c:v>4.5356420285249008</c:v>
                </c:pt>
                <c:pt idx="117">
                  <c:v>5.8584474914770261</c:v>
                </c:pt>
                <c:pt idx="118">
                  <c:v>-2.0074356494205574</c:v>
                </c:pt>
                <c:pt idx="119">
                  <c:v>-3.2556147691534516</c:v>
                </c:pt>
                <c:pt idx="120">
                  <c:v>-6.8403185615931603</c:v>
                </c:pt>
                <c:pt idx="121">
                  <c:v>-2.9255430166689091</c:v>
                </c:pt>
                <c:pt idx="122">
                  <c:v>-1.3560253558479154</c:v>
                </c:pt>
                <c:pt idx="123">
                  <c:v>0.57987238250174222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49128"/>
        <c:axId val="2903888"/>
      </c:scatterChart>
      <c:valAx>
        <c:axId val="577249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Unemployed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903888"/>
        <c:crosses val="autoZero"/>
        <c:crossBetween val="midCat"/>
      </c:valAx>
      <c:valAx>
        <c:axId val="2903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Остатки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7249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Alcohol </a:t>
            </a:r>
            <a:r>
              <a:rPr lang="ru-RU"/>
              <a:t>График остатков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расчет!$E$4:$E$127</c:f>
              <c:numCache>
                <c:formatCode>0.00</c:formatCode>
                <c:ptCount val="124"/>
                <c:pt idx="0">
                  <c:v>0.02</c:v>
                </c:pt>
                <c:pt idx="1">
                  <c:v>13.4</c:v>
                </c:pt>
                <c:pt idx="2">
                  <c:v>14.6</c:v>
                </c:pt>
                <c:pt idx="3">
                  <c:v>13.4</c:v>
                </c:pt>
                <c:pt idx="4">
                  <c:v>14.9</c:v>
                </c:pt>
                <c:pt idx="5">
                  <c:v>3.7</c:v>
                </c:pt>
                <c:pt idx="6">
                  <c:v>22.1</c:v>
                </c:pt>
                <c:pt idx="7">
                  <c:v>0.9</c:v>
                </c:pt>
                <c:pt idx="8">
                  <c:v>15.9</c:v>
                </c:pt>
                <c:pt idx="9">
                  <c:v>16.3</c:v>
                </c:pt>
                <c:pt idx="10">
                  <c:v>1.9</c:v>
                </c:pt>
                <c:pt idx="11">
                  <c:v>10.5</c:v>
                </c:pt>
                <c:pt idx="12">
                  <c:v>26.2</c:v>
                </c:pt>
                <c:pt idx="13">
                  <c:v>19.2</c:v>
                </c:pt>
                <c:pt idx="14">
                  <c:v>22.2</c:v>
                </c:pt>
                <c:pt idx="15">
                  <c:v>23.7</c:v>
                </c:pt>
                <c:pt idx="16">
                  <c:v>17</c:v>
                </c:pt>
                <c:pt idx="17">
                  <c:v>21.7</c:v>
                </c:pt>
                <c:pt idx="18">
                  <c:v>22.6</c:v>
                </c:pt>
                <c:pt idx="19">
                  <c:v>13.8</c:v>
                </c:pt>
                <c:pt idx="20">
                  <c:v>8.8000000000000007</c:v>
                </c:pt>
                <c:pt idx="21">
                  <c:v>13.7</c:v>
                </c:pt>
                <c:pt idx="22">
                  <c:v>12.9</c:v>
                </c:pt>
                <c:pt idx="23">
                  <c:v>15.2</c:v>
                </c:pt>
                <c:pt idx="24">
                  <c:v>22.3</c:v>
                </c:pt>
                <c:pt idx="25">
                  <c:v>7.1</c:v>
                </c:pt>
                <c:pt idx="26">
                  <c:v>15.1</c:v>
                </c:pt>
                <c:pt idx="27">
                  <c:v>13</c:v>
                </c:pt>
                <c:pt idx="28">
                  <c:v>15</c:v>
                </c:pt>
                <c:pt idx="29">
                  <c:v>13.2</c:v>
                </c:pt>
                <c:pt idx="30">
                  <c:v>19.100000000000001</c:v>
                </c:pt>
                <c:pt idx="31">
                  <c:v>13.9</c:v>
                </c:pt>
                <c:pt idx="32">
                  <c:v>2.7</c:v>
                </c:pt>
                <c:pt idx="33">
                  <c:v>16</c:v>
                </c:pt>
                <c:pt idx="34">
                  <c:v>9.5</c:v>
                </c:pt>
                <c:pt idx="35">
                  <c:v>12.8</c:v>
                </c:pt>
                <c:pt idx="36">
                  <c:v>15.5</c:v>
                </c:pt>
                <c:pt idx="37">
                  <c:v>6.3</c:v>
                </c:pt>
                <c:pt idx="38">
                  <c:v>15.9</c:v>
                </c:pt>
                <c:pt idx="39">
                  <c:v>34.4</c:v>
                </c:pt>
                <c:pt idx="40">
                  <c:v>12.6</c:v>
                </c:pt>
                <c:pt idx="41">
                  <c:v>16.899999999999999</c:v>
                </c:pt>
                <c:pt idx="42">
                  <c:v>14.8</c:v>
                </c:pt>
                <c:pt idx="43">
                  <c:v>16.7</c:v>
                </c:pt>
                <c:pt idx="44">
                  <c:v>17.2</c:v>
                </c:pt>
                <c:pt idx="45">
                  <c:v>14.1</c:v>
                </c:pt>
                <c:pt idx="46">
                  <c:v>16.899999999999999</c:v>
                </c:pt>
                <c:pt idx="47">
                  <c:v>10.199999999999999</c:v>
                </c:pt>
                <c:pt idx="48">
                  <c:v>9</c:v>
                </c:pt>
                <c:pt idx="49">
                  <c:v>5.8</c:v>
                </c:pt>
                <c:pt idx="50">
                  <c:v>16.5</c:v>
                </c:pt>
                <c:pt idx="51">
                  <c:v>16.100000000000001</c:v>
                </c:pt>
                <c:pt idx="52">
                  <c:v>16.5</c:v>
                </c:pt>
                <c:pt idx="53">
                  <c:v>13.5</c:v>
                </c:pt>
                <c:pt idx="54">
                  <c:v>17.100000000000001</c:v>
                </c:pt>
                <c:pt idx="55">
                  <c:v>12.8</c:v>
                </c:pt>
                <c:pt idx="56">
                  <c:v>3.4</c:v>
                </c:pt>
                <c:pt idx="57">
                  <c:v>16</c:v>
                </c:pt>
                <c:pt idx="58">
                  <c:v>7</c:v>
                </c:pt>
                <c:pt idx="59">
                  <c:v>19.2</c:v>
                </c:pt>
                <c:pt idx="60">
                  <c:v>9.6</c:v>
                </c:pt>
                <c:pt idx="61">
                  <c:v>1</c:v>
                </c:pt>
                <c:pt idx="62">
                  <c:v>24</c:v>
                </c:pt>
                <c:pt idx="63">
                  <c:v>25.9</c:v>
                </c:pt>
                <c:pt idx="64">
                  <c:v>17.2</c:v>
                </c:pt>
                <c:pt idx="65">
                  <c:v>25</c:v>
                </c:pt>
                <c:pt idx="66">
                  <c:v>28.2</c:v>
                </c:pt>
                <c:pt idx="67">
                  <c:v>14.1</c:v>
                </c:pt>
                <c:pt idx="68">
                  <c:v>9.1999999999999993</c:v>
                </c:pt>
                <c:pt idx="69">
                  <c:v>15.5</c:v>
                </c:pt>
                <c:pt idx="70">
                  <c:v>3.1</c:v>
                </c:pt>
                <c:pt idx="71">
                  <c:v>5.7</c:v>
                </c:pt>
                <c:pt idx="72">
                  <c:v>12.8</c:v>
                </c:pt>
                <c:pt idx="73">
                  <c:v>11.5</c:v>
                </c:pt>
                <c:pt idx="74">
                  <c:v>15.3</c:v>
                </c:pt>
                <c:pt idx="75">
                  <c:v>21.9</c:v>
                </c:pt>
                <c:pt idx="76">
                  <c:v>11.4</c:v>
                </c:pt>
                <c:pt idx="77">
                  <c:v>17.600000000000001</c:v>
                </c:pt>
                <c:pt idx="78">
                  <c:v>32.4</c:v>
                </c:pt>
                <c:pt idx="79">
                  <c:v>7.4</c:v>
                </c:pt>
                <c:pt idx="80">
                  <c:v>12</c:v>
                </c:pt>
                <c:pt idx="81">
                  <c:v>14.3</c:v>
                </c:pt>
                <c:pt idx="82">
                  <c:v>15.9</c:v>
                </c:pt>
                <c:pt idx="83">
                  <c:v>2.5</c:v>
                </c:pt>
                <c:pt idx="84">
                  <c:v>25.5</c:v>
                </c:pt>
                <c:pt idx="85">
                  <c:v>9.4</c:v>
                </c:pt>
                <c:pt idx="86">
                  <c:v>9.1</c:v>
                </c:pt>
                <c:pt idx="87">
                  <c:v>26</c:v>
                </c:pt>
                <c:pt idx="88">
                  <c:v>16.5</c:v>
                </c:pt>
                <c:pt idx="89">
                  <c:v>8.6</c:v>
                </c:pt>
                <c:pt idx="90">
                  <c:v>20.100000000000001</c:v>
                </c:pt>
                <c:pt idx="91">
                  <c:v>11.8</c:v>
                </c:pt>
                <c:pt idx="92">
                  <c:v>19.899999999999999</c:v>
                </c:pt>
                <c:pt idx="93">
                  <c:v>17.100000000000001</c:v>
                </c:pt>
                <c:pt idx="94">
                  <c:v>17.8</c:v>
                </c:pt>
                <c:pt idx="95">
                  <c:v>4.4000000000000004</c:v>
                </c:pt>
                <c:pt idx="96">
                  <c:v>18.8</c:v>
                </c:pt>
                <c:pt idx="97">
                  <c:v>20.100000000000001</c:v>
                </c:pt>
                <c:pt idx="98">
                  <c:v>3.8</c:v>
                </c:pt>
                <c:pt idx="99">
                  <c:v>3.5</c:v>
                </c:pt>
                <c:pt idx="100">
                  <c:v>18.5</c:v>
                </c:pt>
                <c:pt idx="101">
                  <c:v>2.9</c:v>
                </c:pt>
                <c:pt idx="102">
                  <c:v>16.600000000000001</c:v>
                </c:pt>
                <c:pt idx="103">
                  <c:v>17.7</c:v>
                </c:pt>
                <c:pt idx="104">
                  <c:v>10.4</c:v>
                </c:pt>
                <c:pt idx="105">
                  <c:v>29.9</c:v>
                </c:pt>
                <c:pt idx="106">
                  <c:v>14.6</c:v>
                </c:pt>
                <c:pt idx="107">
                  <c:v>22</c:v>
                </c:pt>
                <c:pt idx="108">
                  <c:v>12.5</c:v>
                </c:pt>
                <c:pt idx="109">
                  <c:v>14.2</c:v>
                </c:pt>
                <c:pt idx="110">
                  <c:v>25.8</c:v>
                </c:pt>
                <c:pt idx="111">
                  <c:v>10.7</c:v>
                </c:pt>
                <c:pt idx="112">
                  <c:v>17.8</c:v>
                </c:pt>
                <c:pt idx="113">
                  <c:v>13.8</c:v>
                </c:pt>
                <c:pt idx="114">
                  <c:v>20.5</c:v>
                </c:pt>
                <c:pt idx="115">
                  <c:v>15.6</c:v>
                </c:pt>
                <c:pt idx="116">
                  <c:v>13.7</c:v>
                </c:pt>
                <c:pt idx="117">
                  <c:v>15.7</c:v>
                </c:pt>
                <c:pt idx="118">
                  <c:v>12.8</c:v>
                </c:pt>
                <c:pt idx="119">
                  <c:v>7.4</c:v>
                </c:pt>
                <c:pt idx="120">
                  <c:v>14.9</c:v>
                </c:pt>
                <c:pt idx="121">
                  <c:v>22.8</c:v>
                </c:pt>
                <c:pt idx="122">
                  <c:v>9.4</c:v>
                </c:pt>
                <c:pt idx="123">
                  <c:v>17.7</c:v>
                </c:pt>
              </c:numCache>
            </c:numRef>
          </c:xVal>
          <c:yVal>
            <c:numRef>
              <c:f>регрессия_Excel!$C$26:$C$149</c:f>
              <c:numCache>
                <c:formatCode>General</c:formatCode>
                <c:ptCount val="124"/>
                <c:pt idx="0">
                  <c:v>-2.2270527421577313E-2</c:v>
                </c:pt>
                <c:pt idx="1">
                  <c:v>-1.1909926431803424</c:v>
                </c:pt>
                <c:pt idx="2">
                  <c:v>-1.8226520443537222</c:v>
                </c:pt>
                <c:pt idx="3">
                  <c:v>2.1549955528632925</c:v>
                </c:pt>
                <c:pt idx="4">
                  <c:v>1.8068904776058954</c:v>
                </c:pt>
                <c:pt idx="5">
                  <c:v>-5.4478871459941587</c:v>
                </c:pt>
                <c:pt idx="6">
                  <c:v>-3.8492061359861234</c:v>
                </c:pt>
                <c:pt idx="7">
                  <c:v>-1.262985151211522</c:v>
                </c:pt>
                <c:pt idx="8">
                  <c:v>5.5078624911604361</c:v>
                </c:pt>
                <c:pt idx="9">
                  <c:v>-5.242820906426358</c:v>
                </c:pt>
                <c:pt idx="10">
                  <c:v>4.7053852503680114</c:v>
                </c:pt>
                <c:pt idx="11">
                  <c:v>4.4109201733733077</c:v>
                </c:pt>
                <c:pt idx="12">
                  <c:v>-3.6293796642628617</c:v>
                </c:pt>
                <c:pt idx="13">
                  <c:v>-2.4741029901041998</c:v>
                </c:pt>
                <c:pt idx="14">
                  <c:v>3.7444902737485233</c:v>
                </c:pt>
                <c:pt idx="15">
                  <c:v>5.0462961299905515</c:v>
                </c:pt>
                <c:pt idx="16">
                  <c:v>3.0017903375565052</c:v>
                </c:pt>
                <c:pt idx="17">
                  <c:v>-3.6146477870636566</c:v>
                </c:pt>
                <c:pt idx="18">
                  <c:v>9.1741984800982035</c:v>
                </c:pt>
                <c:pt idx="19">
                  <c:v>0.63931891614745062</c:v>
                </c:pt>
                <c:pt idx="20">
                  <c:v>2.4211085226776099</c:v>
                </c:pt>
                <c:pt idx="21">
                  <c:v>-0.42700611416558409</c:v>
                </c:pt>
                <c:pt idx="22">
                  <c:v>-1.1865318600662427</c:v>
                </c:pt>
                <c:pt idx="23">
                  <c:v>-3.8981215950394024</c:v>
                </c:pt>
                <c:pt idx="24">
                  <c:v>0.71687304649366723</c:v>
                </c:pt>
                <c:pt idx="25">
                  <c:v>1.4560946572735567</c:v>
                </c:pt>
                <c:pt idx="26">
                  <c:v>-1.9603501285667306</c:v>
                </c:pt>
                <c:pt idx="27">
                  <c:v>-2.7872944418158419</c:v>
                </c:pt>
                <c:pt idx="28">
                  <c:v>0.70284067512227466</c:v>
                </c:pt>
                <c:pt idx="29">
                  <c:v>1.4986407389096996</c:v>
                </c:pt>
                <c:pt idx="30">
                  <c:v>0.97882879123907607</c:v>
                </c:pt>
                <c:pt idx="31">
                  <c:v>-0.299106159352311</c:v>
                </c:pt>
                <c:pt idx="32">
                  <c:v>-1.1254973788076299</c:v>
                </c:pt>
                <c:pt idx="33">
                  <c:v>0.43747555455697196</c:v>
                </c:pt>
                <c:pt idx="34">
                  <c:v>-1.3305494581602337</c:v>
                </c:pt>
                <c:pt idx="35">
                  <c:v>4.3362987239609101</c:v>
                </c:pt>
                <c:pt idx="36">
                  <c:v>11.036897995633321</c:v>
                </c:pt>
                <c:pt idx="37">
                  <c:v>4.9768136693881075</c:v>
                </c:pt>
                <c:pt idx="38">
                  <c:v>4.4463300596931816</c:v>
                </c:pt>
                <c:pt idx="39">
                  <c:v>-0.98090161288932265</c:v>
                </c:pt>
                <c:pt idx="40">
                  <c:v>3.0213555871659263</c:v>
                </c:pt>
                <c:pt idx="41">
                  <c:v>-4.2062112306193136</c:v>
                </c:pt>
                <c:pt idx="42">
                  <c:v>3.3530967005299139</c:v>
                </c:pt>
                <c:pt idx="43">
                  <c:v>0.95246569308388729</c:v>
                </c:pt>
                <c:pt idx="44">
                  <c:v>-4.6382891879393302</c:v>
                </c:pt>
                <c:pt idx="45">
                  <c:v>-0.67887801876199916</c:v>
                </c:pt>
                <c:pt idx="46">
                  <c:v>-0.39349232301613313</c:v>
                </c:pt>
                <c:pt idx="47">
                  <c:v>-0.75433759436756276</c:v>
                </c:pt>
                <c:pt idx="48">
                  <c:v>-5.2097535020391312</c:v>
                </c:pt>
                <c:pt idx="49">
                  <c:v>2.6105343166642543</c:v>
                </c:pt>
                <c:pt idx="50">
                  <c:v>-2.2186926747589357</c:v>
                </c:pt>
                <c:pt idx="51">
                  <c:v>18.272739134072676</c:v>
                </c:pt>
                <c:pt idx="52">
                  <c:v>-0.18930520868814682</c:v>
                </c:pt>
                <c:pt idx="53">
                  <c:v>-5.7763386611759167</c:v>
                </c:pt>
                <c:pt idx="54">
                  <c:v>4.0070083616618177</c:v>
                </c:pt>
                <c:pt idx="55">
                  <c:v>4.5670032742551463</c:v>
                </c:pt>
                <c:pt idx="56">
                  <c:v>-4.0339055584366843</c:v>
                </c:pt>
                <c:pt idx="57">
                  <c:v>0.87785411268713354</c:v>
                </c:pt>
                <c:pt idx="58">
                  <c:v>-2.9689922130477937</c:v>
                </c:pt>
                <c:pt idx="59">
                  <c:v>12.535913920557325</c:v>
                </c:pt>
                <c:pt idx="60">
                  <c:v>2.2321272496465916</c:v>
                </c:pt>
                <c:pt idx="61">
                  <c:v>-4.5248363309396922</c:v>
                </c:pt>
                <c:pt idx="62">
                  <c:v>-2.5493344071932942</c:v>
                </c:pt>
                <c:pt idx="63">
                  <c:v>-0.71327593513958298</c:v>
                </c:pt>
                <c:pt idx="64">
                  <c:v>6.3649210357392008</c:v>
                </c:pt>
                <c:pt idx="65">
                  <c:v>-8.305162778718099</c:v>
                </c:pt>
                <c:pt idx="66">
                  <c:v>11.817368253149336</c:v>
                </c:pt>
                <c:pt idx="67">
                  <c:v>0.72619686069065104</c:v>
                </c:pt>
                <c:pt idx="68">
                  <c:v>-0.92711950484468009</c:v>
                </c:pt>
                <c:pt idx="69">
                  <c:v>-2.0711254727577062</c:v>
                </c:pt>
                <c:pt idx="70">
                  <c:v>-1.2140718027164157</c:v>
                </c:pt>
                <c:pt idx="71">
                  <c:v>-0.71900588118503528</c:v>
                </c:pt>
                <c:pt idx="72">
                  <c:v>-2.7201728257311899</c:v>
                </c:pt>
                <c:pt idx="73">
                  <c:v>-2.3943713390561294</c:v>
                </c:pt>
                <c:pt idx="74">
                  <c:v>-4.0244675835681472</c:v>
                </c:pt>
                <c:pt idx="75">
                  <c:v>2.2129134313126979</c:v>
                </c:pt>
                <c:pt idx="76">
                  <c:v>-0.19829040812374288</c:v>
                </c:pt>
                <c:pt idx="77">
                  <c:v>-0.9534801725361266</c:v>
                </c:pt>
                <c:pt idx="78">
                  <c:v>-6.0631183933686081</c:v>
                </c:pt>
                <c:pt idx="79">
                  <c:v>2.1572048249498321</c:v>
                </c:pt>
                <c:pt idx="80">
                  <c:v>0.70496731728720619</c:v>
                </c:pt>
                <c:pt idx="81">
                  <c:v>2.1737190697232371</c:v>
                </c:pt>
                <c:pt idx="82">
                  <c:v>2.2474135742923185</c:v>
                </c:pt>
                <c:pt idx="83">
                  <c:v>2.5787615596922038</c:v>
                </c:pt>
                <c:pt idx="84">
                  <c:v>5.7614412778847512</c:v>
                </c:pt>
                <c:pt idx="85">
                  <c:v>1.5817476556911743</c:v>
                </c:pt>
                <c:pt idx="86">
                  <c:v>-4.7376268386556948</c:v>
                </c:pt>
                <c:pt idx="87">
                  <c:v>-7.638927488756158</c:v>
                </c:pt>
                <c:pt idx="88">
                  <c:v>-5.179191847676039</c:v>
                </c:pt>
                <c:pt idx="89">
                  <c:v>-0.94469638637430275</c:v>
                </c:pt>
                <c:pt idx="90">
                  <c:v>-1.0478405072650627</c:v>
                </c:pt>
                <c:pt idx="91">
                  <c:v>-3.4620400266909712</c:v>
                </c:pt>
                <c:pt idx="92">
                  <c:v>-5.9751413801301796</c:v>
                </c:pt>
                <c:pt idx="93">
                  <c:v>3.8040823822216989</c:v>
                </c:pt>
                <c:pt idx="94">
                  <c:v>-2.0329412908638869</c:v>
                </c:pt>
                <c:pt idx="95">
                  <c:v>-0.86658655767320969</c:v>
                </c:pt>
                <c:pt idx="96">
                  <c:v>-2.0317312971333852</c:v>
                </c:pt>
                <c:pt idx="97">
                  <c:v>5.0427963306222132</c:v>
                </c:pt>
                <c:pt idx="98">
                  <c:v>-4.867343855345112</c:v>
                </c:pt>
                <c:pt idx="99">
                  <c:v>3.417981430310979</c:v>
                </c:pt>
                <c:pt idx="100">
                  <c:v>-1.7832326276909569</c:v>
                </c:pt>
                <c:pt idx="101">
                  <c:v>0.39640901753916946</c:v>
                </c:pt>
                <c:pt idx="102">
                  <c:v>-0.32334569069895736</c:v>
                </c:pt>
                <c:pt idx="103">
                  <c:v>3.0769967288714604</c:v>
                </c:pt>
                <c:pt idx="104">
                  <c:v>-2.1446152076414204</c:v>
                </c:pt>
                <c:pt idx="105">
                  <c:v>-5.5201644206462461</c:v>
                </c:pt>
                <c:pt idx="106">
                  <c:v>-6.5794119697924902</c:v>
                </c:pt>
                <c:pt idx="107">
                  <c:v>-3.5202910336399231</c:v>
                </c:pt>
                <c:pt idx="108">
                  <c:v>1.9800933423704112</c:v>
                </c:pt>
                <c:pt idx="109">
                  <c:v>1.7830215398563851</c:v>
                </c:pt>
                <c:pt idx="110">
                  <c:v>-0.7854529417730749</c:v>
                </c:pt>
                <c:pt idx="111">
                  <c:v>-3.8661540996463915</c:v>
                </c:pt>
                <c:pt idx="112">
                  <c:v>-2.5326165172240378</c:v>
                </c:pt>
                <c:pt idx="113">
                  <c:v>7.726636615720027</c:v>
                </c:pt>
                <c:pt idx="114">
                  <c:v>-7.0822799358604014</c:v>
                </c:pt>
                <c:pt idx="115">
                  <c:v>-1.8541809911545126</c:v>
                </c:pt>
                <c:pt idx="116">
                  <c:v>4.5356420285249008</c:v>
                </c:pt>
                <c:pt idx="117">
                  <c:v>5.8584474914770261</c:v>
                </c:pt>
                <c:pt idx="118">
                  <c:v>-2.0074356494205574</c:v>
                </c:pt>
                <c:pt idx="119">
                  <c:v>-3.2556147691534516</c:v>
                </c:pt>
                <c:pt idx="120">
                  <c:v>-6.8403185615931603</c:v>
                </c:pt>
                <c:pt idx="121">
                  <c:v>-2.9255430166689091</c:v>
                </c:pt>
                <c:pt idx="122">
                  <c:v>-1.3560253558479154</c:v>
                </c:pt>
                <c:pt idx="123">
                  <c:v>0.57987238250174222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47560"/>
        <c:axId val="577248736"/>
      </c:scatterChart>
      <c:valAx>
        <c:axId val="577247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Alcohol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77248736"/>
        <c:crosses val="autoZero"/>
        <c:crossBetween val="midCat"/>
      </c:valAx>
      <c:valAx>
        <c:axId val="577248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Остатки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7247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График нормального распределения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19050">
              <a:noFill/>
            </a:ln>
          </c:spPr>
          <c:invertIfNegative val="0"/>
          <c:cat>
            <c:numRef>
              <c:f>регрессия_Excel!$E$26:$E$149</c:f>
              <c:numCache>
                <c:formatCode>General</c:formatCode>
                <c:ptCount val="124"/>
                <c:pt idx="0">
                  <c:v>0.40322580645161288</c:v>
                </c:pt>
                <c:pt idx="1">
                  <c:v>1.2096774193548385</c:v>
                </c:pt>
                <c:pt idx="2">
                  <c:v>2.0161290322580645</c:v>
                </c:pt>
                <c:pt idx="3">
                  <c:v>2.82258064516129</c:v>
                </c:pt>
                <c:pt idx="4">
                  <c:v>3.629032258064516</c:v>
                </c:pt>
                <c:pt idx="5">
                  <c:v>4.435483870967742</c:v>
                </c:pt>
                <c:pt idx="6">
                  <c:v>5.2419354838709671</c:v>
                </c:pt>
                <c:pt idx="7">
                  <c:v>6.0483870967741931</c:v>
                </c:pt>
                <c:pt idx="8">
                  <c:v>6.854838709677419</c:v>
                </c:pt>
                <c:pt idx="9">
                  <c:v>7.661290322580645</c:v>
                </c:pt>
                <c:pt idx="10">
                  <c:v>8.4677419354838701</c:v>
                </c:pt>
                <c:pt idx="11">
                  <c:v>9.2741935483870961</c:v>
                </c:pt>
                <c:pt idx="12">
                  <c:v>10.08064516129032</c:v>
                </c:pt>
                <c:pt idx="13">
                  <c:v>10.887096774193546</c:v>
                </c:pt>
                <c:pt idx="14">
                  <c:v>11.693548387096772</c:v>
                </c:pt>
                <c:pt idx="15">
                  <c:v>12.499999999999998</c:v>
                </c:pt>
                <c:pt idx="16">
                  <c:v>13.306451612903224</c:v>
                </c:pt>
                <c:pt idx="17">
                  <c:v>14.11290322580645</c:v>
                </c:pt>
                <c:pt idx="18">
                  <c:v>14.919354838709676</c:v>
                </c:pt>
                <c:pt idx="19">
                  <c:v>15.725806451612902</c:v>
                </c:pt>
                <c:pt idx="20">
                  <c:v>16.532258064516128</c:v>
                </c:pt>
                <c:pt idx="21">
                  <c:v>17.338709677419352</c:v>
                </c:pt>
                <c:pt idx="22">
                  <c:v>18.14516129032258</c:v>
                </c:pt>
                <c:pt idx="23">
                  <c:v>18.951612903225804</c:v>
                </c:pt>
                <c:pt idx="24">
                  <c:v>19.758064516129028</c:v>
                </c:pt>
                <c:pt idx="25">
                  <c:v>20.564516129032256</c:v>
                </c:pt>
                <c:pt idx="26">
                  <c:v>21.37096774193548</c:v>
                </c:pt>
                <c:pt idx="27">
                  <c:v>22.177419354838708</c:v>
                </c:pt>
                <c:pt idx="28">
                  <c:v>22.983870967741932</c:v>
                </c:pt>
                <c:pt idx="29">
                  <c:v>23.79032258064516</c:v>
                </c:pt>
                <c:pt idx="30">
                  <c:v>24.596774193548384</c:v>
                </c:pt>
                <c:pt idx="31">
                  <c:v>25.403225806451612</c:v>
                </c:pt>
                <c:pt idx="32">
                  <c:v>26.209677419354836</c:v>
                </c:pt>
                <c:pt idx="33">
                  <c:v>27.016129032258061</c:v>
                </c:pt>
                <c:pt idx="34">
                  <c:v>27.822580645161288</c:v>
                </c:pt>
                <c:pt idx="35">
                  <c:v>28.629032258064512</c:v>
                </c:pt>
                <c:pt idx="36">
                  <c:v>29.43548387096774</c:v>
                </c:pt>
                <c:pt idx="37">
                  <c:v>30.241935483870964</c:v>
                </c:pt>
                <c:pt idx="38">
                  <c:v>31.048387096774192</c:v>
                </c:pt>
                <c:pt idx="39">
                  <c:v>31.854838709677416</c:v>
                </c:pt>
                <c:pt idx="40">
                  <c:v>32.661290322580648</c:v>
                </c:pt>
                <c:pt idx="41">
                  <c:v>33.467741935483872</c:v>
                </c:pt>
                <c:pt idx="42">
                  <c:v>34.274193548387096</c:v>
                </c:pt>
                <c:pt idx="43">
                  <c:v>35.08064516129032</c:v>
                </c:pt>
                <c:pt idx="44">
                  <c:v>35.887096774193552</c:v>
                </c:pt>
                <c:pt idx="45">
                  <c:v>36.693548387096776</c:v>
                </c:pt>
                <c:pt idx="46">
                  <c:v>37.5</c:v>
                </c:pt>
                <c:pt idx="47">
                  <c:v>38.306451612903224</c:v>
                </c:pt>
                <c:pt idx="48">
                  <c:v>39.112903225806448</c:v>
                </c:pt>
                <c:pt idx="49">
                  <c:v>39.91935483870968</c:v>
                </c:pt>
                <c:pt idx="50">
                  <c:v>40.725806451612904</c:v>
                </c:pt>
                <c:pt idx="51">
                  <c:v>41.532258064516128</c:v>
                </c:pt>
                <c:pt idx="52">
                  <c:v>42.338709677419352</c:v>
                </c:pt>
                <c:pt idx="53">
                  <c:v>43.145161290322584</c:v>
                </c:pt>
                <c:pt idx="54">
                  <c:v>43.951612903225808</c:v>
                </c:pt>
                <c:pt idx="55">
                  <c:v>44.758064516129032</c:v>
                </c:pt>
                <c:pt idx="56">
                  <c:v>45.564516129032256</c:v>
                </c:pt>
                <c:pt idx="57">
                  <c:v>46.37096774193548</c:v>
                </c:pt>
                <c:pt idx="58">
                  <c:v>47.177419354838712</c:v>
                </c:pt>
                <c:pt idx="59">
                  <c:v>47.983870967741936</c:v>
                </c:pt>
                <c:pt idx="60">
                  <c:v>48.79032258064516</c:v>
                </c:pt>
                <c:pt idx="61">
                  <c:v>49.596774193548384</c:v>
                </c:pt>
                <c:pt idx="62">
                  <c:v>50.403225806451616</c:v>
                </c:pt>
                <c:pt idx="63">
                  <c:v>51.20967741935484</c:v>
                </c:pt>
                <c:pt idx="64">
                  <c:v>52.016129032258064</c:v>
                </c:pt>
                <c:pt idx="65">
                  <c:v>52.822580645161288</c:v>
                </c:pt>
                <c:pt idx="66">
                  <c:v>53.629032258064512</c:v>
                </c:pt>
                <c:pt idx="67">
                  <c:v>54.435483870967744</c:v>
                </c:pt>
                <c:pt idx="68">
                  <c:v>55.241935483870968</c:v>
                </c:pt>
                <c:pt idx="69">
                  <c:v>56.048387096774192</c:v>
                </c:pt>
                <c:pt idx="70">
                  <c:v>56.854838709677416</c:v>
                </c:pt>
                <c:pt idx="71">
                  <c:v>57.661290322580648</c:v>
                </c:pt>
                <c:pt idx="72">
                  <c:v>58.467741935483872</c:v>
                </c:pt>
                <c:pt idx="73">
                  <c:v>59.274193548387096</c:v>
                </c:pt>
                <c:pt idx="74">
                  <c:v>60.08064516129032</c:v>
                </c:pt>
                <c:pt idx="75">
                  <c:v>60.887096774193544</c:v>
                </c:pt>
                <c:pt idx="76">
                  <c:v>61.693548387096776</c:v>
                </c:pt>
                <c:pt idx="77">
                  <c:v>62.5</c:v>
                </c:pt>
                <c:pt idx="78">
                  <c:v>63.306451612903224</c:v>
                </c:pt>
                <c:pt idx="79">
                  <c:v>64.112903225806448</c:v>
                </c:pt>
                <c:pt idx="80">
                  <c:v>64.91935483870968</c:v>
                </c:pt>
                <c:pt idx="81">
                  <c:v>65.725806451612897</c:v>
                </c:pt>
                <c:pt idx="82">
                  <c:v>66.532258064516128</c:v>
                </c:pt>
                <c:pt idx="83">
                  <c:v>67.338709677419359</c:v>
                </c:pt>
                <c:pt idx="84">
                  <c:v>68.145161290322577</c:v>
                </c:pt>
                <c:pt idx="85">
                  <c:v>68.951612903225808</c:v>
                </c:pt>
                <c:pt idx="86">
                  <c:v>69.758064516129025</c:v>
                </c:pt>
                <c:pt idx="87">
                  <c:v>70.564516129032256</c:v>
                </c:pt>
                <c:pt idx="88">
                  <c:v>71.370967741935488</c:v>
                </c:pt>
                <c:pt idx="89">
                  <c:v>72.177419354838705</c:v>
                </c:pt>
                <c:pt idx="90">
                  <c:v>72.983870967741936</c:v>
                </c:pt>
                <c:pt idx="91">
                  <c:v>73.790322580645153</c:v>
                </c:pt>
                <c:pt idx="92">
                  <c:v>74.596774193548384</c:v>
                </c:pt>
                <c:pt idx="93">
                  <c:v>75.403225806451616</c:v>
                </c:pt>
                <c:pt idx="94">
                  <c:v>76.209677419354833</c:v>
                </c:pt>
                <c:pt idx="95">
                  <c:v>77.016129032258064</c:v>
                </c:pt>
                <c:pt idx="96">
                  <c:v>77.822580645161281</c:v>
                </c:pt>
                <c:pt idx="97">
                  <c:v>78.629032258064512</c:v>
                </c:pt>
                <c:pt idx="98">
                  <c:v>79.435483870967744</c:v>
                </c:pt>
                <c:pt idx="99">
                  <c:v>80.241935483870961</c:v>
                </c:pt>
                <c:pt idx="100">
                  <c:v>81.048387096774192</c:v>
                </c:pt>
                <c:pt idx="101">
                  <c:v>81.854838709677423</c:v>
                </c:pt>
                <c:pt idx="102">
                  <c:v>82.661290322580641</c:v>
                </c:pt>
                <c:pt idx="103">
                  <c:v>83.467741935483872</c:v>
                </c:pt>
                <c:pt idx="104">
                  <c:v>84.274193548387089</c:v>
                </c:pt>
                <c:pt idx="105">
                  <c:v>85.08064516129032</c:v>
                </c:pt>
                <c:pt idx="106">
                  <c:v>85.887096774193552</c:v>
                </c:pt>
                <c:pt idx="107">
                  <c:v>86.693548387096769</c:v>
                </c:pt>
                <c:pt idx="108">
                  <c:v>87.5</c:v>
                </c:pt>
                <c:pt idx="109">
                  <c:v>88.306451612903217</c:v>
                </c:pt>
                <c:pt idx="110">
                  <c:v>89.112903225806448</c:v>
                </c:pt>
                <c:pt idx="111">
                  <c:v>89.91935483870968</c:v>
                </c:pt>
                <c:pt idx="112">
                  <c:v>90.725806451612897</c:v>
                </c:pt>
                <c:pt idx="113">
                  <c:v>91.532258064516128</c:v>
                </c:pt>
                <c:pt idx="114">
                  <c:v>92.338709677419345</c:v>
                </c:pt>
                <c:pt idx="115">
                  <c:v>93.145161290322577</c:v>
                </c:pt>
                <c:pt idx="116">
                  <c:v>93.951612903225808</c:v>
                </c:pt>
                <c:pt idx="117">
                  <c:v>94.758064516129025</c:v>
                </c:pt>
                <c:pt idx="118">
                  <c:v>95.564516129032256</c:v>
                </c:pt>
                <c:pt idx="119">
                  <c:v>96.370967741935488</c:v>
                </c:pt>
                <c:pt idx="120">
                  <c:v>97.177419354838705</c:v>
                </c:pt>
                <c:pt idx="121">
                  <c:v>97.983870967741936</c:v>
                </c:pt>
                <c:pt idx="122">
                  <c:v>98.790322580645153</c:v>
                </c:pt>
                <c:pt idx="123">
                  <c:v>99.596774193548384</c:v>
                </c:pt>
              </c:numCache>
            </c:numRef>
          </c:cat>
          <c:val>
            <c:numRef>
              <c:f>регрессия_Excel!$F$26:$F$149</c:f>
              <c:numCache>
                <c:formatCode>General</c:formatCode>
                <c:ptCount val="124"/>
                <c:pt idx="0">
                  <c:v>2.2000000000000002</c:v>
                </c:pt>
                <c:pt idx="1">
                  <c:v>2.6</c:v>
                </c:pt>
                <c:pt idx="2">
                  <c:v>2.7</c:v>
                </c:pt>
                <c:pt idx="3">
                  <c:v>2.9</c:v>
                </c:pt>
                <c:pt idx="4">
                  <c:v>3.1</c:v>
                </c:pt>
                <c:pt idx="5">
                  <c:v>3.2</c:v>
                </c:pt>
                <c:pt idx="6">
                  <c:v>3.4</c:v>
                </c:pt>
                <c:pt idx="7">
                  <c:v>3.4</c:v>
                </c:pt>
                <c:pt idx="8">
                  <c:v>3.5</c:v>
                </c:pt>
                <c:pt idx="9">
                  <c:v>3.7</c:v>
                </c:pt>
                <c:pt idx="10">
                  <c:v>3.7</c:v>
                </c:pt>
                <c:pt idx="11">
                  <c:v>3.8</c:v>
                </c:pt>
                <c:pt idx="12">
                  <c:v>4</c:v>
                </c:pt>
                <c:pt idx="13">
                  <c:v>4.4000000000000004</c:v>
                </c:pt>
                <c:pt idx="14">
                  <c:v>5.0999999999999996</c:v>
                </c:pt>
                <c:pt idx="15">
                  <c:v>5.2</c:v>
                </c:pt>
                <c:pt idx="16">
                  <c:v>5.2</c:v>
                </c:pt>
                <c:pt idx="17">
                  <c:v>5.4</c:v>
                </c:pt>
                <c:pt idx="18">
                  <c:v>5.5</c:v>
                </c:pt>
                <c:pt idx="19">
                  <c:v>5.7</c:v>
                </c:pt>
                <c:pt idx="20">
                  <c:v>5.8</c:v>
                </c:pt>
                <c:pt idx="21">
                  <c:v>5.9</c:v>
                </c:pt>
                <c:pt idx="22">
                  <c:v>5.9</c:v>
                </c:pt>
                <c:pt idx="23">
                  <c:v>5.9</c:v>
                </c:pt>
                <c:pt idx="24">
                  <c:v>6.1</c:v>
                </c:pt>
                <c:pt idx="25">
                  <c:v>6.1</c:v>
                </c:pt>
                <c:pt idx="26">
                  <c:v>6.2</c:v>
                </c:pt>
                <c:pt idx="27">
                  <c:v>6.4</c:v>
                </c:pt>
                <c:pt idx="28">
                  <c:v>6.5</c:v>
                </c:pt>
                <c:pt idx="29">
                  <c:v>6.9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7.2</c:v>
                </c:pt>
                <c:pt idx="34">
                  <c:v>7.2</c:v>
                </c:pt>
                <c:pt idx="35">
                  <c:v>7.3</c:v>
                </c:pt>
                <c:pt idx="36">
                  <c:v>7.4</c:v>
                </c:pt>
                <c:pt idx="37">
                  <c:v>7.4</c:v>
                </c:pt>
                <c:pt idx="38">
                  <c:v>7.5</c:v>
                </c:pt>
                <c:pt idx="39">
                  <c:v>7.6</c:v>
                </c:pt>
                <c:pt idx="40">
                  <c:v>7.8</c:v>
                </c:pt>
                <c:pt idx="41">
                  <c:v>7.9</c:v>
                </c:pt>
                <c:pt idx="42">
                  <c:v>7.9</c:v>
                </c:pt>
                <c:pt idx="43">
                  <c:v>8</c:v>
                </c:pt>
                <c:pt idx="44">
                  <c:v>8</c:v>
                </c:pt>
                <c:pt idx="45">
                  <c:v>8.1</c:v>
                </c:pt>
                <c:pt idx="46">
                  <c:v>8.4</c:v>
                </c:pt>
                <c:pt idx="47">
                  <c:v>8.5</c:v>
                </c:pt>
                <c:pt idx="48">
                  <c:v>8.6</c:v>
                </c:pt>
                <c:pt idx="49">
                  <c:v>8.6999999999999993</c:v>
                </c:pt>
                <c:pt idx="50">
                  <c:v>8.9</c:v>
                </c:pt>
                <c:pt idx="51">
                  <c:v>8.9</c:v>
                </c:pt>
                <c:pt idx="52">
                  <c:v>9</c:v>
                </c:pt>
                <c:pt idx="53">
                  <c:v>9.1</c:v>
                </c:pt>
                <c:pt idx="54">
                  <c:v>9.1</c:v>
                </c:pt>
                <c:pt idx="55">
                  <c:v>9.1</c:v>
                </c:pt>
                <c:pt idx="56">
                  <c:v>9.1999999999999993</c:v>
                </c:pt>
                <c:pt idx="57">
                  <c:v>9.3000000000000007</c:v>
                </c:pt>
                <c:pt idx="58">
                  <c:v>9.3000000000000007</c:v>
                </c:pt>
                <c:pt idx="59">
                  <c:v>9.3000000000000007</c:v>
                </c:pt>
                <c:pt idx="60">
                  <c:v>9.5</c:v>
                </c:pt>
                <c:pt idx="61">
                  <c:v>9.6</c:v>
                </c:pt>
                <c:pt idx="62">
                  <c:v>9.6</c:v>
                </c:pt>
                <c:pt idx="63">
                  <c:v>9.6</c:v>
                </c:pt>
                <c:pt idx="64">
                  <c:v>9.6</c:v>
                </c:pt>
                <c:pt idx="65">
                  <c:v>9.6999999999999993</c:v>
                </c:pt>
                <c:pt idx="66">
                  <c:v>9.6999999999999993</c:v>
                </c:pt>
                <c:pt idx="67">
                  <c:v>9.8000000000000007</c:v>
                </c:pt>
                <c:pt idx="68">
                  <c:v>10</c:v>
                </c:pt>
                <c:pt idx="69">
                  <c:v>10.1</c:v>
                </c:pt>
                <c:pt idx="70">
                  <c:v>10.1</c:v>
                </c:pt>
                <c:pt idx="71">
                  <c:v>10.1</c:v>
                </c:pt>
                <c:pt idx="72">
                  <c:v>10.4</c:v>
                </c:pt>
                <c:pt idx="73">
                  <c:v>10.4</c:v>
                </c:pt>
                <c:pt idx="74">
                  <c:v>10.5</c:v>
                </c:pt>
                <c:pt idx="75">
                  <c:v>10.5</c:v>
                </c:pt>
                <c:pt idx="76">
                  <c:v>10.5</c:v>
                </c:pt>
                <c:pt idx="77">
                  <c:v>10.6</c:v>
                </c:pt>
                <c:pt idx="78">
                  <c:v>10.9</c:v>
                </c:pt>
                <c:pt idx="79">
                  <c:v>10.9</c:v>
                </c:pt>
                <c:pt idx="80">
                  <c:v>11.1</c:v>
                </c:pt>
                <c:pt idx="81">
                  <c:v>11.3</c:v>
                </c:pt>
                <c:pt idx="82">
                  <c:v>11.3</c:v>
                </c:pt>
                <c:pt idx="83">
                  <c:v>11.4</c:v>
                </c:pt>
                <c:pt idx="84">
                  <c:v>11.4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11.6</c:v>
                </c:pt>
                <c:pt idx="89">
                  <c:v>11.6</c:v>
                </c:pt>
                <c:pt idx="90">
                  <c:v>11.6</c:v>
                </c:pt>
                <c:pt idx="91">
                  <c:v>11.7</c:v>
                </c:pt>
                <c:pt idx="92">
                  <c:v>11.7</c:v>
                </c:pt>
                <c:pt idx="93">
                  <c:v>11.8</c:v>
                </c:pt>
                <c:pt idx="94">
                  <c:v>11.9</c:v>
                </c:pt>
                <c:pt idx="95">
                  <c:v>12.1</c:v>
                </c:pt>
                <c:pt idx="96">
                  <c:v>12.2</c:v>
                </c:pt>
                <c:pt idx="97">
                  <c:v>12.8</c:v>
                </c:pt>
                <c:pt idx="98">
                  <c:v>12.9</c:v>
                </c:pt>
                <c:pt idx="99">
                  <c:v>13.3</c:v>
                </c:pt>
                <c:pt idx="100">
                  <c:v>13.3</c:v>
                </c:pt>
                <c:pt idx="101">
                  <c:v>13.3</c:v>
                </c:pt>
                <c:pt idx="102">
                  <c:v>13.4</c:v>
                </c:pt>
                <c:pt idx="103">
                  <c:v>13.5</c:v>
                </c:pt>
                <c:pt idx="104">
                  <c:v>13.6</c:v>
                </c:pt>
                <c:pt idx="105">
                  <c:v>13.7</c:v>
                </c:pt>
                <c:pt idx="106">
                  <c:v>13.8</c:v>
                </c:pt>
                <c:pt idx="107">
                  <c:v>13.8</c:v>
                </c:pt>
                <c:pt idx="108">
                  <c:v>14.4</c:v>
                </c:pt>
                <c:pt idx="109">
                  <c:v>14.8</c:v>
                </c:pt>
                <c:pt idx="110">
                  <c:v>15</c:v>
                </c:pt>
                <c:pt idx="111">
                  <c:v>15.1</c:v>
                </c:pt>
                <c:pt idx="112">
                  <c:v>15.4</c:v>
                </c:pt>
                <c:pt idx="113">
                  <c:v>15.7</c:v>
                </c:pt>
                <c:pt idx="114">
                  <c:v>16.5</c:v>
                </c:pt>
                <c:pt idx="115">
                  <c:v>16.7</c:v>
                </c:pt>
                <c:pt idx="116">
                  <c:v>17.2</c:v>
                </c:pt>
                <c:pt idx="117">
                  <c:v>17.3</c:v>
                </c:pt>
                <c:pt idx="118">
                  <c:v>18.5</c:v>
                </c:pt>
                <c:pt idx="119">
                  <c:v>19.5</c:v>
                </c:pt>
                <c:pt idx="120">
                  <c:v>22</c:v>
                </c:pt>
                <c:pt idx="121">
                  <c:v>22.8</c:v>
                </c:pt>
                <c:pt idx="122">
                  <c:v>28.9</c:v>
                </c:pt>
                <c:pt idx="123">
                  <c:v>30.2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360568"/>
        <c:axId val="577248344"/>
      </c:barChart>
      <c:catAx>
        <c:axId val="577360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Персентиль выборки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7248344"/>
        <c:crosses val="autoZero"/>
        <c:auto val="1"/>
        <c:lblAlgn val="ctr"/>
        <c:lblOffset val="100"/>
        <c:noMultiLvlLbl val="0"/>
      </c:catAx>
      <c:valAx>
        <c:axId val="577248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Suicides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7360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26" Type="http://schemas.openxmlformats.org/officeDocument/2006/relationships/image" Target="../media/image27.png"/><Relationship Id="rId39" Type="http://schemas.openxmlformats.org/officeDocument/2006/relationships/image" Target="../media/image40.png"/><Relationship Id="rId21" Type="http://schemas.openxmlformats.org/officeDocument/2006/relationships/image" Target="../media/image22.png"/><Relationship Id="rId34" Type="http://schemas.openxmlformats.org/officeDocument/2006/relationships/image" Target="../media/image35.png"/><Relationship Id="rId42" Type="http://schemas.openxmlformats.org/officeDocument/2006/relationships/image" Target="../media/image43.png"/><Relationship Id="rId47" Type="http://schemas.openxmlformats.org/officeDocument/2006/relationships/image" Target="../media/image48.png"/><Relationship Id="rId50" Type="http://schemas.openxmlformats.org/officeDocument/2006/relationships/image" Target="../media/image51.png"/><Relationship Id="rId55" Type="http://schemas.openxmlformats.org/officeDocument/2006/relationships/image" Target="../media/image56.png"/><Relationship Id="rId63" Type="http://schemas.openxmlformats.org/officeDocument/2006/relationships/image" Target="../media/image1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29" Type="http://schemas.openxmlformats.org/officeDocument/2006/relationships/image" Target="../media/image30.png"/><Relationship Id="rId41" Type="http://schemas.openxmlformats.org/officeDocument/2006/relationships/image" Target="../media/image42.png"/><Relationship Id="rId54" Type="http://schemas.openxmlformats.org/officeDocument/2006/relationships/image" Target="../media/image55.png"/><Relationship Id="rId62" Type="http://schemas.openxmlformats.org/officeDocument/2006/relationships/image" Target="../media/image6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5.png"/><Relationship Id="rId32" Type="http://schemas.openxmlformats.org/officeDocument/2006/relationships/image" Target="../media/image33.png"/><Relationship Id="rId37" Type="http://schemas.openxmlformats.org/officeDocument/2006/relationships/image" Target="../media/image38.png"/><Relationship Id="rId40" Type="http://schemas.openxmlformats.org/officeDocument/2006/relationships/image" Target="../media/image41.png"/><Relationship Id="rId45" Type="http://schemas.openxmlformats.org/officeDocument/2006/relationships/image" Target="../media/image46.png"/><Relationship Id="rId53" Type="http://schemas.openxmlformats.org/officeDocument/2006/relationships/image" Target="../media/image54.png"/><Relationship Id="rId58" Type="http://schemas.openxmlformats.org/officeDocument/2006/relationships/image" Target="../media/image59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23" Type="http://schemas.openxmlformats.org/officeDocument/2006/relationships/image" Target="../media/image24.png"/><Relationship Id="rId28" Type="http://schemas.openxmlformats.org/officeDocument/2006/relationships/image" Target="../media/image29.png"/><Relationship Id="rId36" Type="http://schemas.openxmlformats.org/officeDocument/2006/relationships/image" Target="../media/image37.png"/><Relationship Id="rId49" Type="http://schemas.openxmlformats.org/officeDocument/2006/relationships/image" Target="../media/image50.png"/><Relationship Id="rId57" Type="http://schemas.openxmlformats.org/officeDocument/2006/relationships/image" Target="../media/image58.png"/><Relationship Id="rId61" Type="http://schemas.openxmlformats.org/officeDocument/2006/relationships/image" Target="../media/image62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31" Type="http://schemas.openxmlformats.org/officeDocument/2006/relationships/image" Target="../media/image32.png"/><Relationship Id="rId44" Type="http://schemas.openxmlformats.org/officeDocument/2006/relationships/image" Target="../media/image45.png"/><Relationship Id="rId52" Type="http://schemas.openxmlformats.org/officeDocument/2006/relationships/image" Target="../media/image53.png"/><Relationship Id="rId60" Type="http://schemas.openxmlformats.org/officeDocument/2006/relationships/image" Target="../media/image6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30" Type="http://schemas.openxmlformats.org/officeDocument/2006/relationships/image" Target="../media/image31.png"/><Relationship Id="rId35" Type="http://schemas.openxmlformats.org/officeDocument/2006/relationships/image" Target="../media/image36.png"/><Relationship Id="rId43" Type="http://schemas.openxmlformats.org/officeDocument/2006/relationships/image" Target="../media/image44.png"/><Relationship Id="rId48" Type="http://schemas.openxmlformats.org/officeDocument/2006/relationships/image" Target="../media/image49.png"/><Relationship Id="rId56" Type="http://schemas.openxmlformats.org/officeDocument/2006/relationships/image" Target="../media/image57.png"/><Relationship Id="rId8" Type="http://schemas.openxmlformats.org/officeDocument/2006/relationships/image" Target="../media/image9.png"/><Relationship Id="rId51" Type="http://schemas.openxmlformats.org/officeDocument/2006/relationships/image" Target="../media/image52.png"/><Relationship Id="rId3" Type="http://schemas.openxmlformats.org/officeDocument/2006/relationships/image" Target="../media/image4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5" Type="http://schemas.openxmlformats.org/officeDocument/2006/relationships/image" Target="../media/image26.png"/><Relationship Id="rId33" Type="http://schemas.openxmlformats.org/officeDocument/2006/relationships/image" Target="../media/image34.png"/><Relationship Id="rId38" Type="http://schemas.openxmlformats.org/officeDocument/2006/relationships/image" Target="../media/image39.png"/><Relationship Id="rId46" Type="http://schemas.openxmlformats.org/officeDocument/2006/relationships/image" Target="../media/image47.png"/><Relationship Id="rId59" Type="http://schemas.openxmlformats.org/officeDocument/2006/relationships/image" Target="../media/image6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571500</xdr:colOff>
      <xdr:row>1</xdr:row>
      <xdr:rowOff>19050</xdr:rowOff>
    </xdr:from>
    <xdr:to>
      <xdr:col>21</xdr:col>
      <xdr:colOff>571500</xdr:colOff>
      <xdr:row>11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171450</xdr:colOff>
      <xdr:row>0</xdr:row>
      <xdr:rowOff>180975</xdr:rowOff>
    </xdr:from>
    <xdr:to>
      <xdr:col>28</xdr:col>
      <xdr:colOff>171450</xdr:colOff>
      <xdr:row>10</xdr:row>
      <xdr:rowOff>180975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28575</xdr:colOff>
      <xdr:row>19</xdr:row>
      <xdr:rowOff>175490</xdr:rowOff>
    </xdr:from>
    <xdr:to>
      <xdr:col>17</xdr:col>
      <xdr:colOff>371475</xdr:colOff>
      <xdr:row>38</xdr:row>
      <xdr:rowOff>38101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725150" y="4233140"/>
          <a:ext cx="5219700" cy="34916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1</xdr:row>
      <xdr:rowOff>142875</xdr:rowOff>
    </xdr:from>
    <xdr:to>
      <xdr:col>2</xdr:col>
      <xdr:colOff>666708</xdr:colOff>
      <xdr:row>1</xdr:row>
      <xdr:rowOff>504780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8025" y="142875"/>
          <a:ext cx="333333" cy="361905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</xdr:row>
      <xdr:rowOff>152400</xdr:rowOff>
    </xdr:from>
    <xdr:to>
      <xdr:col>3</xdr:col>
      <xdr:colOff>657165</xdr:colOff>
      <xdr:row>1</xdr:row>
      <xdr:rowOff>552400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05275" y="152400"/>
          <a:ext cx="476190" cy="4000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</xdr:row>
      <xdr:rowOff>114300</xdr:rowOff>
    </xdr:from>
    <xdr:to>
      <xdr:col>4</xdr:col>
      <xdr:colOff>523819</xdr:colOff>
      <xdr:row>1</xdr:row>
      <xdr:rowOff>514300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10150" y="114300"/>
          <a:ext cx="447619" cy="4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1371600</xdr:colOff>
      <xdr:row>173</xdr:row>
      <xdr:rowOff>76200</xdr:rowOff>
    </xdr:from>
    <xdr:to>
      <xdr:col>0</xdr:col>
      <xdr:colOff>2143029</xdr:colOff>
      <xdr:row>176</xdr:row>
      <xdr:rowOff>57081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71600" y="33223200"/>
          <a:ext cx="771429" cy="552381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172</xdr:row>
      <xdr:rowOff>95250</xdr:rowOff>
    </xdr:from>
    <xdr:to>
      <xdr:col>5</xdr:col>
      <xdr:colOff>733344</xdr:colOff>
      <xdr:row>175</xdr:row>
      <xdr:rowOff>76131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29275" y="33051750"/>
          <a:ext cx="647619" cy="552381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333375</xdr:colOff>
      <xdr:row>171</xdr:row>
      <xdr:rowOff>0</xdr:rowOff>
    </xdr:from>
    <xdr:to>
      <xdr:col>8</xdr:col>
      <xdr:colOff>1266708</xdr:colOff>
      <xdr:row>174</xdr:row>
      <xdr:rowOff>38024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67675" y="32766000"/>
          <a:ext cx="933333" cy="6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268</xdr:row>
      <xdr:rowOff>19050</xdr:rowOff>
    </xdr:from>
    <xdr:to>
      <xdr:col>3</xdr:col>
      <xdr:colOff>37955</xdr:colOff>
      <xdr:row>270</xdr:row>
      <xdr:rowOff>171383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800350" y="51263550"/>
          <a:ext cx="1161905" cy="533333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267</xdr:row>
      <xdr:rowOff>171450</xdr:rowOff>
    </xdr:from>
    <xdr:to>
      <xdr:col>8</xdr:col>
      <xdr:colOff>399933</xdr:colOff>
      <xdr:row>270</xdr:row>
      <xdr:rowOff>85664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10475" y="51225450"/>
          <a:ext cx="933333" cy="485714"/>
        </a:xfrm>
        <a:prstGeom prst="rect">
          <a:avLst/>
        </a:prstGeom>
      </xdr:spPr>
    </xdr:pic>
    <xdr:clientData/>
  </xdr:twoCellAnchor>
  <xdr:twoCellAnchor editAs="oneCell">
    <xdr:from>
      <xdr:col>15</xdr:col>
      <xdr:colOff>238125</xdr:colOff>
      <xdr:row>268</xdr:row>
      <xdr:rowOff>38100</xdr:rowOff>
    </xdr:from>
    <xdr:to>
      <xdr:col>17</xdr:col>
      <xdr:colOff>533211</xdr:colOff>
      <xdr:row>270</xdr:row>
      <xdr:rowOff>114243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001875" y="51806475"/>
          <a:ext cx="1514286" cy="457143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428625</xdr:colOff>
      <xdr:row>275</xdr:row>
      <xdr:rowOff>0</xdr:rowOff>
    </xdr:from>
    <xdr:to>
      <xdr:col>9</xdr:col>
      <xdr:colOff>456884</xdr:colOff>
      <xdr:row>277</xdr:row>
      <xdr:rowOff>190429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553325" y="52578000"/>
          <a:ext cx="2523809" cy="571429"/>
        </a:xfrm>
        <a:prstGeom prst="rect">
          <a:avLst/>
        </a:prstGeom>
      </xdr:spPr>
    </xdr:pic>
    <xdr:clientData/>
  </xdr:twoCellAnchor>
  <xdr:twoCellAnchor editAs="oneCell">
    <xdr:from>
      <xdr:col>18</xdr:col>
      <xdr:colOff>19050</xdr:colOff>
      <xdr:row>275</xdr:row>
      <xdr:rowOff>9525</xdr:rowOff>
    </xdr:from>
    <xdr:to>
      <xdr:col>22</xdr:col>
      <xdr:colOff>475888</xdr:colOff>
      <xdr:row>277</xdr:row>
      <xdr:rowOff>114239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4392275" y="52587525"/>
          <a:ext cx="2895238" cy="485714"/>
        </a:xfrm>
        <a:prstGeom prst="rect">
          <a:avLst/>
        </a:prstGeom>
      </xdr:spPr>
    </xdr:pic>
    <xdr:clientData/>
  </xdr:twoCellAnchor>
  <xdr:twoCellAnchor editAs="oneCell">
    <xdr:from>
      <xdr:col>10</xdr:col>
      <xdr:colOff>200025</xdr:colOff>
      <xdr:row>281</xdr:row>
      <xdr:rowOff>133350</xdr:rowOff>
    </xdr:from>
    <xdr:to>
      <xdr:col>13</xdr:col>
      <xdr:colOff>533037</xdr:colOff>
      <xdr:row>284</xdr:row>
      <xdr:rowOff>133279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925175" y="54378225"/>
          <a:ext cx="2904762" cy="571429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271</xdr:row>
      <xdr:rowOff>114300</xdr:rowOff>
    </xdr:from>
    <xdr:to>
      <xdr:col>5</xdr:col>
      <xdr:colOff>781050</xdr:colOff>
      <xdr:row>280</xdr:row>
      <xdr:rowOff>31115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828925" y="51930300"/>
          <a:ext cx="3495675" cy="1631315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</xdr:colOff>
      <xdr:row>280</xdr:row>
      <xdr:rowOff>38101</xdr:rowOff>
    </xdr:from>
    <xdr:to>
      <xdr:col>8</xdr:col>
      <xdr:colOff>828885</xdr:colOff>
      <xdr:row>288</xdr:row>
      <xdr:rowOff>76201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943850" y="53568601"/>
          <a:ext cx="61933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139</xdr:row>
      <xdr:rowOff>104775</xdr:rowOff>
    </xdr:from>
    <xdr:to>
      <xdr:col>1</xdr:col>
      <xdr:colOff>504773</xdr:colOff>
      <xdr:row>140</xdr:row>
      <xdr:rowOff>285704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390775" y="26774775"/>
          <a:ext cx="419048" cy="3714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293</xdr:row>
      <xdr:rowOff>114300</xdr:rowOff>
    </xdr:from>
    <xdr:to>
      <xdr:col>7</xdr:col>
      <xdr:colOff>742284</xdr:colOff>
      <xdr:row>296</xdr:row>
      <xdr:rowOff>142800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914650" y="56235600"/>
          <a:ext cx="5323809" cy="6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313</xdr:row>
      <xdr:rowOff>114300</xdr:rowOff>
    </xdr:from>
    <xdr:to>
      <xdr:col>3</xdr:col>
      <xdr:colOff>438150</xdr:colOff>
      <xdr:row>318</xdr:row>
      <xdr:rowOff>37362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057525" y="60045600"/>
          <a:ext cx="1304925" cy="875562"/>
        </a:xfrm>
        <a:prstGeom prst="rect">
          <a:avLst/>
        </a:prstGeom>
      </xdr:spPr>
    </xdr:pic>
    <xdr:clientData/>
  </xdr:twoCellAnchor>
  <xdr:twoCellAnchor editAs="oneCell">
    <xdr:from>
      <xdr:col>2</xdr:col>
      <xdr:colOff>695325</xdr:colOff>
      <xdr:row>320</xdr:row>
      <xdr:rowOff>19050</xdr:rowOff>
    </xdr:from>
    <xdr:to>
      <xdr:col>3</xdr:col>
      <xdr:colOff>988730</xdr:colOff>
      <xdr:row>327</xdr:row>
      <xdr:rowOff>19050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609975" y="61283850"/>
          <a:ext cx="1303055" cy="1333500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600075</xdr:colOff>
      <xdr:row>334</xdr:row>
      <xdr:rowOff>76200</xdr:rowOff>
    </xdr:from>
    <xdr:to>
      <xdr:col>5</xdr:col>
      <xdr:colOff>952051</xdr:colOff>
      <xdr:row>338</xdr:row>
      <xdr:rowOff>142771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905125" y="64008000"/>
          <a:ext cx="3590476" cy="828571"/>
        </a:xfrm>
        <a:prstGeom prst="rect">
          <a:avLst/>
        </a:prstGeom>
      </xdr:spPr>
    </xdr:pic>
    <xdr:clientData/>
  </xdr:twoCellAnchor>
  <xdr:twoCellAnchor editAs="oneCell">
    <xdr:from>
      <xdr:col>8</xdr:col>
      <xdr:colOff>514350</xdr:colOff>
      <xdr:row>334</xdr:row>
      <xdr:rowOff>114300</xdr:rowOff>
    </xdr:from>
    <xdr:to>
      <xdr:col>10</xdr:col>
      <xdr:colOff>752138</xdr:colOff>
      <xdr:row>338</xdr:row>
      <xdr:rowOff>133252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8248650" y="64046100"/>
          <a:ext cx="2695238" cy="780952"/>
        </a:xfrm>
        <a:prstGeom prst="rect">
          <a:avLst/>
        </a:prstGeom>
      </xdr:spPr>
    </xdr:pic>
    <xdr:clientData/>
  </xdr:twoCellAnchor>
  <xdr:twoCellAnchor editAs="oneCell">
    <xdr:from>
      <xdr:col>13</xdr:col>
      <xdr:colOff>352425</xdr:colOff>
      <xdr:row>334</xdr:row>
      <xdr:rowOff>85725</xdr:rowOff>
    </xdr:from>
    <xdr:to>
      <xdr:col>18</xdr:col>
      <xdr:colOff>9187</xdr:colOff>
      <xdr:row>338</xdr:row>
      <xdr:rowOff>190392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3649325" y="64427100"/>
          <a:ext cx="2704762" cy="866667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1</xdr:row>
      <xdr:rowOff>114300</xdr:rowOff>
    </xdr:from>
    <xdr:to>
      <xdr:col>5</xdr:col>
      <xdr:colOff>733424</xdr:colOff>
      <xdr:row>1</xdr:row>
      <xdr:rowOff>514150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5981700" y="114300"/>
          <a:ext cx="295274" cy="39985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1</xdr:row>
      <xdr:rowOff>200025</xdr:rowOff>
    </xdr:from>
    <xdr:to>
      <xdr:col>6</xdr:col>
      <xdr:colOff>806726</xdr:colOff>
      <xdr:row>1</xdr:row>
      <xdr:rowOff>466725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591300" y="200025"/>
          <a:ext cx="730526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</xdr:row>
      <xdr:rowOff>142875</xdr:rowOff>
    </xdr:from>
    <xdr:to>
      <xdr:col>7</xdr:col>
      <xdr:colOff>953860</xdr:colOff>
      <xdr:row>1</xdr:row>
      <xdr:rowOff>476250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7524750" y="142875"/>
          <a:ext cx="925285" cy="33337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1</xdr:row>
      <xdr:rowOff>190501</xdr:rowOff>
    </xdr:from>
    <xdr:to>
      <xdr:col>8</xdr:col>
      <xdr:colOff>1472454</xdr:colOff>
      <xdr:row>1</xdr:row>
      <xdr:rowOff>495301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8553450" y="190501"/>
          <a:ext cx="1434354" cy="304800"/>
        </a:xfrm>
        <a:prstGeom prst="rect">
          <a:avLst/>
        </a:prstGeom>
      </xdr:spPr>
    </xdr:pic>
    <xdr:clientData/>
  </xdr:twoCellAnchor>
  <xdr:twoCellAnchor editAs="oneCell">
    <xdr:from>
      <xdr:col>9</xdr:col>
      <xdr:colOff>266700</xdr:colOff>
      <xdr:row>1</xdr:row>
      <xdr:rowOff>171450</xdr:rowOff>
    </xdr:from>
    <xdr:to>
      <xdr:col>9</xdr:col>
      <xdr:colOff>542890</xdr:colOff>
      <xdr:row>1</xdr:row>
      <xdr:rowOff>523831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258425" y="581025"/>
          <a:ext cx="276190" cy="352381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0</xdr:row>
      <xdr:rowOff>47625</xdr:rowOff>
    </xdr:from>
    <xdr:to>
      <xdr:col>9</xdr:col>
      <xdr:colOff>666635</xdr:colOff>
      <xdr:row>0</xdr:row>
      <xdr:rowOff>383387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086975" y="47625"/>
          <a:ext cx="571385" cy="335762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285750</xdr:colOff>
      <xdr:row>1</xdr:row>
      <xdr:rowOff>171450</xdr:rowOff>
    </xdr:from>
    <xdr:to>
      <xdr:col>10</xdr:col>
      <xdr:colOff>638131</xdr:colOff>
      <xdr:row>1</xdr:row>
      <xdr:rowOff>504783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1010900" y="581025"/>
          <a:ext cx="352381" cy="333333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0</xdr:row>
      <xdr:rowOff>76200</xdr:rowOff>
    </xdr:from>
    <xdr:to>
      <xdr:col>10</xdr:col>
      <xdr:colOff>740172</xdr:colOff>
      <xdr:row>0</xdr:row>
      <xdr:rowOff>323850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820400" y="76200"/>
          <a:ext cx="644922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349</xdr:row>
      <xdr:rowOff>133350</xdr:rowOff>
    </xdr:from>
    <xdr:to>
      <xdr:col>6</xdr:col>
      <xdr:colOff>904380</xdr:colOff>
      <xdr:row>353</xdr:row>
      <xdr:rowOff>180874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3457575" y="67332225"/>
          <a:ext cx="3961905" cy="8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341</xdr:row>
      <xdr:rowOff>133350</xdr:rowOff>
    </xdr:from>
    <xdr:to>
      <xdr:col>4</xdr:col>
      <xdr:colOff>561975</xdr:colOff>
      <xdr:row>345</xdr:row>
      <xdr:rowOff>57295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4095750" y="65808225"/>
          <a:ext cx="1400175" cy="685945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66675</xdr:colOff>
      <xdr:row>0</xdr:row>
      <xdr:rowOff>38100</xdr:rowOff>
    </xdr:from>
    <xdr:to>
      <xdr:col>11</xdr:col>
      <xdr:colOff>895958</xdr:colOff>
      <xdr:row>0</xdr:row>
      <xdr:rowOff>352425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1811000" y="38100"/>
          <a:ext cx="829283" cy="314325"/>
        </a:xfrm>
        <a:prstGeom prst="rect">
          <a:avLst/>
        </a:prstGeom>
      </xdr:spPr>
    </xdr:pic>
    <xdr:clientData/>
  </xdr:twoCellAnchor>
  <xdr:twoCellAnchor editAs="oneCell">
    <xdr:from>
      <xdr:col>8</xdr:col>
      <xdr:colOff>828675</xdr:colOff>
      <xdr:row>331</xdr:row>
      <xdr:rowOff>66675</xdr:rowOff>
    </xdr:from>
    <xdr:to>
      <xdr:col>10</xdr:col>
      <xdr:colOff>790273</xdr:colOff>
      <xdr:row>333</xdr:row>
      <xdr:rowOff>85675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9344025" y="63836550"/>
          <a:ext cx="2419048" cy="4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355</xdr:row>
      <xdr:rowOff>1</xdr:rowOff>
    </xdr:from>
    <xdr:to>
      <xdr:col>3</xdr:col>
      <xdr:colOff>781051</xdr:colOff>
      <xdr:row>359</xdr:row>
      <xdr:rowOff>27123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2914651" y="68341876"/>
          <a:ext cx="1790700" cy="789122"/>
        </a:xfrm>
        <a:prstGeom prst="rect">
          <a:avLst/>
        </a:prstGeom>
      </xdr:spPr>
    </xdr:pic>
    <xdr:clientData/>
  </xdr:twoCellAnchor>
  <xdr:twoCellAnchor editAs="oneCell">
    <xdr:from>
      <xdr:col>0</xdr:col>
      <xdr:colOff>2133600</xdr:colOff>
      <xdr:row>373</xdr:row>
      <xdr:rowOff>28575</xdr:rowOff>
    </xdr:from>
    <xdr:to>
      <xdr:col>4</xdr:col>
      <xdr:colOff>571079</xdr:colOff>
      <xdr:row>375</xdr:row>
      <xdr:rowOff>161861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2133600" y="71799450"/>
          <a:ext cx="3371429" cy="5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365</xdr:row>
      <xdr:rowOff>114300</xdr:rowOff>
    </xdr:from>
    <xdr:to>
      <xdr:col>4</xdr:col>
      <xdr:colOff>609215</xdr:colOff>
      <xdr:row>371</xdr:row>
      <xdr:rowOff>18919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2466975" y="70361175"/>
          <a:ext cx="3076190" cy="10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2105026</xdr:colOff>
      <xdr:row>403</xdr:row>
      <xdr:rowOff>76200</xdr:rowOff>
    </xdr:from>
    <xdr:to>
      <xdr:col>3</xdr:col>
      <xdr:colOff>981076</xdr:colOff>
      <xdr:row>407</xdr:row>
      <xdr:rowOff>127205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2105026" y="77943075"/>
          <a:ext cx="2800350" cy="813005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403</xdr:row>
      <xdr:rowOff>133350</xdr:rowOff>
    </xdr:from>
    <xdr:to>
      <xdr:col>5</xdr:col>
      <xdr:colOff>904776</xdr:colOff>
      <xdr:row>407</xdr:row>
      <xdr:rowOff>47540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5657850" y="78000225"/>
          <a:ext cx="790476" cy="676190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161925</xdr:colOff>
      <xdr:row>404</xdr:row>
      <xdr:rowOff>9525</xdr:rowOff>
    </xdr:from>
    <xdr:to>
      <xdr:col>7</xdr:col>
      <xdr:colOff>895258</xdr:colOff>
      <xdr:row>407</xdr:row>
      <xdr:rowOff>28501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7658100" y="78066900"/>
          <a:ext cx="733333" cy="590476"/>
        </a:xfrm>
        <a:prstGeom prst="rect">
          <a:avLst/>
        </a:prstGeom>
      </xdr:spPr>
    </xdr:pic>
    <xdr:clientData/>
  </xdr:twoCellAnchor>
  <xdr:twoCellAnchor editAs="oneCell">
    <xdr:from>
      <xdr:col>8</xdr:col>
      <xdr:colOff>1438275</xdr:colOff>
      <xdr:row>403</xdr:row>
      <xdr:rowOff>161925</xdr:rowOff>
    </xdr:from>
    <xdr:to>
      <xdr:col>9</xdr:col>
      <xdr:colOff>723805</xdr:colOff>
      <xdr:row>407</xdr:row>
      <xdr:rowOff>18973</xdr:rowOff>
    </xdr:to>
    <xdr:pic>
      <xdr:nvPicPr>
        <xdr:cNvPr id="95" name="Рисунок 94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9953625" y="78028800"/>
          <a:ext cx="761905" cy="619048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411</xdr:row>
      <xdr:rowOff>47625</xdr:rowOff>
    </xdr:from>
    <xdr:to>
      <xdr:col>5</xdr:col>
      <xdr:colOff>885738</xdr:colOff>
      <xdr:row>413</xdr:row>
      <xdr:rowOff>152339</xdr:rowOff>
    </xdr:to>
    <xdr:pic>
      <xdr:nvPicPr>
        <xdr:cNvPr id="1026" name="Рисунок 1025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5734050" y="79438500"/>
          <a:ext cx="695238" cy="485714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411</xdr:row>
      <xdr:rowOff>0</xdr:rowOff>
    </xdr:from>
    <xdr:to>
      <xdr:col>7</xdr:col>
      <xdr:colOff>904781</xdr:colOff>
      <xdr:row>413</xdr:row>
      <xdr:rowOff>180905</xdr:rowOff>
    </xdr:to>
    <xdr:pic>
      <xdr:nvPicPr>
        <xdr:cNvPr id="1027" name="Рисунок 1026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7648575" y="79390875"/>
          <a:ext cx="752381" cy="561905"/>
        </a:xfrm>
        <a:prstGeom prst="rect">
          <a:avLst/>
        </a:prstGeom>
      </xdr:spPr>
    </xdr:pic>
    <xdr:clientData/>
  </xdr:twoCellAnchor>
  <xdr:twoCellAnchor editAs="oneCell">
    <xdr:from>
      <xdr:col>8</xdr:col>
      <xdr:colOff>1466850</xdr:colOff>
      <xdr:row>411</xdr:row>
      <xdr:rowOff>28575</xdr:rowOff>
    </xdr:from>
    <xdr:to>
      <xdr:col>9</xdr:col>
      <xdr:colOff>752380</xdr:colOff>
      <xdr:row>414</xdr:row>
      <xdr:rowOff>18980</xdr:rowOff>
    </xdr:to>
    <xdr:pic>
      <xdr:nvPicPr>
        <xdr:cNvPr id="1029" name="Рисунок 1028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9982200" y="79419450"/>
          <a:ext cx="761905" cy="561905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417</xdr:row>
      <xdr:rowOff>19050</xdr:rowOff>
    </xdr:from>
    <xdr:to>
      <xdr:col>5</xdr:col>
      <xdr:colOff>949159</xdr:colOff>
      <xdr:row>422</xdr:row>
      <xdr:rowOff>0</xdr:rowOff>
    </xdr:to>
    <xdr:pic>
      <xdr:nvPicPr>
        <xdr:cNvPr id="1030" name="Рисунок 1029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5305425" y="80552925"/>
          <a:ext cx="1187284" cy="933450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123826</xdr:colOff>
      <xdr:row>417</xdr:row>
      <xdr:rowOff>114301</xdr:rowOff>
    </xdr:from>
    <xdr:to>
      <xdr:col>8</xdr:col>
      <xdr:colOff>19050</xdr:colOff>
      <xdr:row>421</xdr:row>
      <xdr:rowOff>104573</xdr:rowOff>
    </xdr:to>
    <xdr:pic>
      <xdr:nvPicPr>
        <xdr:cNvPr id="1031" name="Рисунок 1030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7620001" y="80648176"/>
          <a:ext cx="914399" cy="752272"/>
        </a:xfrm>
        <a:prstGeom prst="rect">
          <a:avLst/>
        </a:prstGeom>
      </xdr:spPr>
    </xdr:pic>
    <xdr:clientData/>
  </xdr:twoCellAnchor>
  <xdr:twoCellAnchor editAs="oneCell">
    <xdr:from>
      <xdr:col>9</xdr:col>
      <xdr:colOff>64585</xdr:colOff>
      <xdr:row>417</xdr:row>
      <xdr:rowOff>133351</xdr:rowOff>
    </xdr:from>
    <xdr:to>
      <xdr:col>9</xdr:col>
      <xdr:colOff>964581</xdr:colOff>
      <xdr:row>421</xdr:row>
      <xdr:rowOff>114300</xdr:rowOff>
    </xdr:to>
    <xdr:pic>
      <xdr:nvPicPr>
        <xdr:cNvPr id="1032" name="Рисунок 1031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0056310" y="80667226"/>
          <a:ext cx="899996" cy="742949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425</xdr:row>
      <xdr:rowOff>9525</xdr:rowOff>
    </xdr:from>
    <xdr:to>
      <xdr:col>5</xdr:col>
      <xdr:colOff>942829</xdr:colOff>
      <xdr:row>427</xdr:row>
      <xdr:rowOff>133287</xdr:rowOff>
    </xdr:to>
    <xdr:pic>
      <xdr:nvPicPr>
        <xdr:cNvPr id="1033" name="Рисунок 1032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5314950" y="82067400"/>
          <a:ext cx="1171429" cy="504762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410</xdr:row>
      <xdr:rowOff>66675</xdr:rowOff>
    </xdr:from>
    <xdr:to>
      <xdr:col>2</xdr:col>
      <xdr:colOff>828501</xdr:colOff>
      <xdr:row>414</xdr:row>
      <xdr:rowOff>9437</xdr:rowOff>
    </xdr:to>
    <xdr:pic>
      <xdr:nvPicPr>
        <xdr:cNvPr id="1036" name="Рисунок 1035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2352675" y="79267050"/>
          <a:ext cx="1390476" cy="704762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416</xdr:row>
      <xdr:rowOff>152400</xdr:rowOff>
    </xdr:from>
    <xdr:to>
      <xdr:col>2</xdr:col>
      <xdr:colOff>571358</xdr:colOff>
      <xdr:row>422</xdr:row>
      <xdr:rowOff>142733</xdr:rowOff>
    </xdr:to>
    <xdr:pic>
      <xdr:nvPicPr>
        <xdr:cNvPr id="110" name="Рисунок 109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2352675" y="80495775"/>
          <a:ext cx="1133333" cy="1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2266950</xdr:colOff>
      <xdr:row>456</xdr:row>
      <xdr:rowOff>104775</xdr:rowOff>
    </xdr:from>
    <xdr:to>
      <xdr:col>6</xdr:col>
      <xdr:colOff>142326</xdr:colOff>
      <xdr:row>460</xdr:row>
      <xdr:rowOff>28489</xdr:rowOff>
    </xdr:to>
    <xdr:pic>
      <xdr:nvPicPr>
        <xdr:cNvPr id="1043" name="Рисунок 1042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2266950" y="88258650"/>
          <a:ext cx="4390476" cy="68571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461</xdr:row>
      <xdr:rowOff>66675</xdr:rowOff>
    </xdr:from>
    <xdr:to>
      <xdr:col>4</xdr:col>
      <xdr:colOff>18921</xdr:colOff>
      <xdr:row>463</xdr:row>
      <xdr:rowOff>133294</xdr:rowOff>
    </xdr:to>
    <xdr:pic>
      <xdr:nvPicPr>
        <xdr:cNvPr id="1044" name="Рисунок 1043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3924300" y="89173050"/>
          <a:ext cx="1028571" cy="447619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461</xdr:row>
      <xdr:rowOff>57150</xdr:rowOff>
    </xdr:from>
    <xdr:to>
      <xdr:col>7</xdr:col>
      <xdr:colOff>933339</xdr:colOff>
      <xdr:row>463</xdr:row>
      <xdr:rowOff>104721</xdr:rowOff>
    </xdr:to>
    <xdr:pic>
      <xdr:nvPicPr>
        <xdr:cNvPr id="1045" name="Рисунок 1044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7543800" y="89163525"/>
          <a:ext cx="885714" cy="42857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461</xdr:row>
      <xdr:rowOff>0</xdr:rowOff>
    </xdr:from>
    <xdr:to>
      <xdr:col>11</xdr:col>
      <xdr:colOff>942857</xdr:colOff>
      <xdr:row>463</xdr:row>
      <xdr:rowOff>104714</xdr:rowOff>
    </xdr:to>
    <xdr:pic>
      <xdr:nvPicPr>
        <xdr:cNvPr id="1046" name="Рисунок 1045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1991975" y="89106375"/>
          <a:ext cx="942857" cy="485714"/>
        </a:xfrm>
        <a:prstGeom prst="rect">
          <a:avLst/>
        </a:prstGeom>
      </xdr:spPr>
    </xdr:pic>
    <xdr:clientData/>
  </xdr:twoCellAnchor>
  <xdr:twoCellAnchor editAs="oneCell">
    <xdr:from>
      <xdr:col>13</xdr:col>
      <xdr:colOff>57150</xdr:colOff>
      <xdr:row>452</xdr:row>
      <xdr:rowOff>66675</xdr:rowOff>
    </xdr:from>
    <xdr:to>
      <xdr:col>22</xdr:col>
      <xdr:colOff>85036</xdr:colOff>
      <xdr:row>466</xdr:row>
      <xdr:rowOff>171104</xdr:rowOff>
    </xdr:to>
    <xdr:pic>
      <xdr:nvPicPr>
        <xdr:cNvPr id="1048" name="Рисунок 1047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3601700" y="87458550"/>
          <a:ext cx="5514286" cy="277142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428</xdr:row>
      <xdr:rowOff>28575</xdr:rowOff>
    </xdr:from>
    <xdr:to>
      <xdr:col>9</xdr:col>
      <xdr:colOff>123826</xdr:colOff>
      <xdr:row>449</xdr:row>
      <xdr:rowOff>96688</xdr:rowOff>
    </xdr:to>
    <xdr:pic>
      <xdr:nvPicPr>
        <xdr:cNvPr id="1049" name="Рисунок 1048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2343151" y="82657950"/>
          <a:ext cx="7772400" cy="4068613"/>
        </a:xfrm>
        <a:prstGeom prst="rect">
          <a:avLst/>
        </a:prstGeom>
      </xdr:spPr>
    </xdr:pic>
    <xdr:clientData/>
  </xdr:twoCellAnchor>
  <xdr:twoCellAnchor editAs="oneCell">
    <xdr:from>
      <xdr:col>0</xdr:col>
      <xdr:colOff>2276475</xdr:colOff>
      <xdr:row>376</xdr:row>
      <xdr:rowOff>95251</xdr:rowOff>
    </xdr:from>
    <xdr:to>
      <xdr:col>9</xdr:col>
      <xdr:colOff>238125</xdr:colOff>
      <xdr:row>395</xdr:row>
      <xdr:rowOff>12379</xdr:rowOff>
    </xdr:to>
    <xdr:pic>
      <xdr:nvPicPr>
        <xdr:cNvPr id="1051" name="Рисунок 1050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2276475" y="72437626"/>
          <a:ext cx="7953375" cy="3536628"/>
        </a:xfrm>
        <a:prstGeom prst="rect">
          <a:avLst/>
        </a:prstGeom>
      </xdr:spPr>
    </xdr:pic>
    <xdr:clientData/>
  </xdr:twoCellAnchor>
  <xdr:twoCellAnchor editAs="oneCell">
    <xdr:from>
      <xdr:col>9</xdr:col>
      <xdr:colOff>342900</xdr:colOff>
      <xdr:row>364</xdr:row>
      <xdr:rowOff>133350</xdr:rowOff>
    </xdr:from>
    <xdr:to>
      <xdr:col>23</xdr:col>
      <xdr:colOff>46456</xdr:colOff>
      <xdr:row>380</xdr:row>
      <xdr:rowOff>9159</xdr:rowOff>
    </xdr:to>
    <xdr:pic>
      <xdr:nvPicPr>
        <xdr:cNvPr id="1052" name="Рисунок 1051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0334625" y="70189725"/>
          <a:ext cx="9352381" cy="2923809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339</xdr:row>
      <xdr:rowOff>123825</xdr:rowOff>
    </xdr:from>
    <xdr:to>
      <xdr:col>22</xdr:col>
      <xdr:colOff>275069</xdr:colOff>
      <xdr:row>354</xdr:row>
      <xdr:rowOff>9182</xdr:rowOff>
    </xdr:to>
    <xdr:pic>
      <xdr:nvPicPr>
        <xdr:cNvPr id="1053" name="Рисунок 1052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0058400" y="65417700"/>
          <a:ext cx="9247619" cy="2742857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95251</xdr:colOff>
      <xdr:row>277</xdr:row>
      <xdr:rowOff>152399</xdr:rowOff>
    </xdr:from>
    <xdr:to>
      <xdr:col>20</xdr:col>
      <xdr:colOff>527825</xdr:colOff>
      <xdr:row>303</xdr:row>
      <xdr:rowOff>161924</xdr:rowOff>
    </xdr:to>
    <xdr:pic>
      <xdr:nvPicPr>
        <xdr:cNvPr id="1054" name="Рисунок 1053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14249401" y="53635274"/>
          <a:ext cx="4090174" cy="4962525"/>
        </a:xfrm>
        <a:prstGeom prst="rect">
          <a:avLst/>
        </a:prstGeom>
      </xdr:spPr>
    </xdr:pic>
    <xdr:clientData/>
  </xdr:twoCellAnchor>
  <xdr:twoCellAnchor editAs="oneCell">
    <xdr:from>
      <xdr:col>11</xdr:col>
      <xdr:colOff>180975</xdr:colOff>
      <xdr:row>403</xdr:row>
      <xdr:rowOff>19050</xdr:rowOff>
    </xdr:from>
    <xdr:to>
      <xdr:col>27</xdr:col>
      <xdr:colOff>234581</xdr:colOff>
      <xdr:row>419</xdr:row>
      <xdr:rowOff>161925</xdr:rowOff>
    </xdr:to>
    <xdr:pic>
      <xdr:nvPicPr>
        <xdr:cNvPr id="1055" name="Рисунок 1054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12172950" y="77504925"/>
          <a:ext cx="10140581" cy="3190875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466</xdr:row>
      <xdr:rowOff>142876</xdr:rowOff>
    </xdr:from>
    <xdr:to>
      <xdr:col>3</xdr:col>
      <xdr:colOff>876300</xdr:colOff>
      <xdr:row>470</xdr:row>
      <xdr:rowOff>115756</xdr:rowOff>
    </xdr:to>
    <xdr:pic>
      <xdr:nvPicPr>
        <xdr:cNvPr id="138" name="Рисунок 137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3228975" y="89630251"/>
          <a:ext cx="1571625" cy="734880"/>
        </a:xfrm>
        <a:prstGeom prst="rect">
          <a:avLst/>
        </a:prstGeom>
      </xdr:spPr>
    </xdr:pic>
    <xdr:clientData/>
  </xdr:twoCellAnchor>
  <xdr:twoCellAnchor editAs="oneCell">
    <xdr:from>
      <xdr:col>13</xdr:col>
      <xdr:colOff>85725</xdr:colOff>
      <xdr:row>468</xdr:row>
      <xdr:rowOff>141252</xdr:rowOff>
    </xdr:from>
    <xdr:to>
      <xdr:col>22</xdr:col>
      <xdr:colOff>284681</xdr:colOff>
      <xdr:row>483</xdr:row>
      <xdr:rowOff>113768</xdr:rowOff>
    </xdr:to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13630275" y="90009627"/>
          <a:ext cx="5685356" cy="2830016"/>
        </a:xfrm>
        <a:prstGeom prst="rect">
          <a:avLst/>
        </a:prstGeom>
      </xdr:spPr>
    </xdr:pic>
    <xdr:clientData/>
  </xdr:twoCellAnchor>
  <xdr:twoCellAnchor>
    <xdr:from>
      <xdr:col>13</xdr:col>
      <xdr:colOff>95250</xdr:colOff>
      <xdr:row>473</xdr:row>
      <xdr:rowOff>85724</xdr:rowOff>
    </xdr:from>
    <xdr:to>
      <xdr:col>16</xdr:col>
      <xdr:colOff>552450</xdr:colOff>
      <xdr:row>474</xdr:row>
      <xdr:rowOff>152399</xdr:rowOff>
    </xdr:to>
    <xdr:sp macro="" textlink="">
      <xdr:nvSpPr>
        <xdr:cNvPr id="98" name="Прямоугольник 97"/>
        <xdr:cNvSpPr/>
      </xdr:nvSpPr>
      <xdr:spPr>
        <a:xfrm>
          <a:off x="13639800" y="90906599"/>
          <a:ext cx="2286000" cy="257175"/>
        </a:xfrm>
        <a:prstGeom prst="rect">
          <a:avLst/>
        </a:prstGeom>
        <a:noFill/>
        <a:ln w="1905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8</xdr:col>
      <xdr:colOff>523876</xdr:colOff>
      <xdr:row>468</xdr:row>
      <xdr:rowOff>190499</xdr:rowOff>
    </xdr:from>
    <xdr:to>
      <xdr:col>12</xdr:col>
      <xdr:colOff>361950</xdr:colOff>
      <xdr:row>483</xdr:row>
      <xdr:rowOff>181103</xdr:rowOff>
    </xdr:to>
    <xdr:pic>
      <xdr:nvPicPr>
        <xdr:cNvPr id="143" name="Рисунок 142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9039226" y="90058874"/>
          <a:ext cx="4257674" cy="2848104"/>
        </a:xfrm>
        <a:prstGeom prst="rect">
          <a:avLst/>
        </a:prstGeom>
      </xdr:spPr>
    </xdr:pic>
    <xdr:clientData/>
  </xdr:twoCellAnchor>
  <xdr:twoCellAnchor>
    <xdr:from>
      <xdr:col>8</xdr:col>
      <xdr:colOff>523875</xdr:colOff>
      <xdr:row>479</xdr:row>
      <xdr:rowOff>142875</xdr:rowOff>
    </xdr:from>
    <xdr:to>
      <xdr:col>10</xdr:col>
      <xdr:colOff>95250</xdr:colOff>
      <xdr:row>480</xdr:row>
      <xdr:rowOff>104775</xdr:rowOff>
    </xdr:to>
    <xdr:sp macro="" textlink="">
      <xdr:nvSpPr>
        <xdr:cNvPr id="145" name="Прямоугольник 144"/>
        <xdr:cNvSpPr/>
      </xdr:nvSpPr>
      <xdr:spPr>
        <a:xfrm>
          <a:off x="9039225" y="92106750"/>
          <a:ext cx="2028825" cy="152400"/>
        </a:xfrm>
        <a:prstGeom prst="rect">
          <a:avLst/>
        </a:prstGeom>
        <a:noFill/>
        <a:ln w="1905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workbookViewId="0">
      <selection activeCell="H19" sqref="H19"/>
    </sheetView>
  </sheetViews>
  <sheetFormatPr defaultRowHeight="15" x14ac:dyDescent="0.25"/>
  <cols>
    <col min="1" max="1" width="29.7109375" customWidth="1"/>
    <col min="2" max="2" width="19.85546875" customWidth="1"/>
    <col min="3" max="3" width="18.85546875" customWidth="1"/>
    <col min="4" max="4" width="15.42578125" customWidth="1"/>
    <col min="5" max="5" width="12.5703125" customWidth="1"/>
    <col min="6" max="6" width="15.7109375" customWidth="1"/>
    <col min="7" max="7" width="15.85546875" customWidth="1"/>
    <col min="8" max="8" width="16.5703125" customWidth="1"/>
    <col min="9" max="9" width="15.28515625" customWidth="1"/>
    <col min="10" max="10" width="9.140625" customWidth="1"/>
  </cols>
  <sheetData>
    <row r="1" spans="1:7" x14ac:dyDescent="0.25">
      <c r="A1" t="s">
        <v>254</v>
      </c>
    </row>
    <row r="2" spans="1:7" ht="15.75" thickBot="1" x14ac:dyDescent="0.3"/>
    <row r="3" spans="1:7" x14ac:dyDescent="0.25">
      <c r="A3" s="20" t="s">
        <v>255</v>
      </c>
      <c r="B3" s="20"/>
    </row>
    <row r="4" spans="1:7" x14ac:dyDescent="0.25">
      <c r="A4" s="17" t="s">
        <v>256</v>
      </c>
      <c r="B4" s="30">
        <v>0.42723423656453091</v>
      </c>
    </row>
    <row r="5" spans="1:7" x14ac:dyDescent="0.25">
      <c r="A5" s="36" t="s">
        <v>296</v>
      </c>
      <c r="B5" s="31">
        <v>0.18252909289287755</v>
      </c>
    </row>
    <row r="6" spans="1:7" ht="30" x14ac:dyDescent="0.25">
      <c r="A6" s="37" t="s">
        <v>297</v>
      </c>
      <c r="B6" s="31">
        <v>0.16901717707292513</v>
      </c>
    </row>
    <row r="7" spans="1:7" ht="30" x14ac:dyDescent="0.25">
      <c r="A7" s="37" t="s">
        <v>298</v>
      </c>
      <c r="B7" s="31">
        <v>4.3356418630654208</v>
      </c>
    </row>
    <row r="8" spans="1:7" ht="15.75" thickBot="1" x14ac:dyDescent="0.3">
      <c r="A8" s="18" t="s">
        <v>258</v>
      </c>
      <c r="B8" s="18">
        <v>124</v>
      </c>
    </row>
    <row r="10" spans="1:7" ht="15.75" thickBot="1" x14ac:dyDescent="0.3">
      <c r="A10" t="s">
        <v>259</v>
      </c>
    </row>
    <row r="11" spans="1:7" x14ac:dyDescent="0.25">
      <c r="A11" s="19"/>
      <c r="B11" s="19" t="s">
        <v>260</v>
      </c>
      <c r="C11" s="19" t="s">
        <v>261</v>
      </c>
      <c r="D11" s="19" t="s">
        <v>262</v>
      </c>
      <c r="E11" s="19" t="s">
        <v>263</v>
      </c>
      <c r="F11" s="19" t="s">
        <v>264</v>
      </c>
    </row>
    <row r="12" spans="1:7" x14ac:dyDescent="0.25">
      <c r="A12" s="17" t="s">
        <v>293</v>
      </c>
      <c r="B12" s="17">
        <v>2</v>
      </c>
      <c r="C12" s="33">
        <v>507.86930134725753</v>
      </c>
      <c r="D12" s="17">
        <v>253.93465067362877</v>
      </c>
      <c r="E12" s="31">
        <v>13.50875000444756</v>
      </c>
      <c r="F12" s="31">
        <v>5.064942103285852E-6</v>
      </c>
    </row>
    <row r="13" spans="1:7" x14ac:dyDescent="0.25">
      <c r="A13" s="17" t="s">
        <v>295</v>
      </c>
      <c r="B13" s="17">
        <v>121</v>
      </c>
      <c r="C13" s="34">
        <v>2274.5326341366122</v>
      </c>
      <c r="D13" s="17">
        <v>18.79779036476539</v>
      </c>
      <c r="E13" s="17"/>
      <c r="F13" s="17"/>
    </row>
    <row r="14" spans="1:7" ht="15.75" thickBot="1" x14ac:dyDescent="0.3">
      <c r="A14" s="18" t="s">
        <v>294</v>
      </c>
      <c r="B14" s="18">
        <v>123</v>
      </c>
      <c r="C14" s="35">
        <v>2782.4019354838697</v>
      </c>
      <c r="D14" s="18"/>
      <c r="E14" s="18"/>
      <c r="F14" s="18"/>
    </row>
    <row r="15" spans="1:7" ht="15.75" thickBot="1" x14ac:dyDescent="0.3"/>
    <row r="16" spans="1:7" ht="30" x14ac:dyDescent="0.25">
      <c r="A16" s="19"/>
      <c r="B16" s="19" t="s">
        <v>265</v>
      </c>
      <c r="C16" s="21" t="s">
        <v>257</v>
      </c>
      <c r="D16" s="21" t="s">
        <v>266</v>
      </c>
      <c r="E16" s="21" t="s">
        <v>267</v>
      </c>
      <c r="F16" s="21" t="s">
        <v>268</v>
      </c>
      <c r="G16" s="21" t="s">
        <v>269</v>
      </c>
    </row>
    <row r="17" spans="1:7" x14ac:dyDescent="0.25">
      <c r="A17" s="17" t="s">
        <v>292</v>
      </c>
      <c r="B17" s="31">
        <v>5.9680979619826697</v>
      </c>
      <c r="C17" s="31">
        <v>0.94752250861132781</v>
      </c>
      <c r="D17" s="31">
        <v>6.2986344997011292</v>
      </c>
      <c r="E17" s="32">
        <v>5.0372876146429768E-9</v>
      </c>
      <c r="F17" s="28">
        <v>4.0922272352757663</v>
      </c>
      <c r="G17" s="28">
        <v>7.8439686886895732</v>
      </c>
    </row>
    <row r="18" spans="1:7" x14ac:dyDescent="0.25">
      <c r="A18" s="17" t="s">
        <v>2</v>
      </c>
      <c r="B18" s="31">
        <v>0.29259822305538674</v>
      </c>
      <c r="C18" s="31">
        <v>8.9411952718719448E-2</v>
      </c>
      <c r="D18" s="31">
        <v>3.2724732450019274</v>
      </c>
      <c r="E18" s="32">
        <v>1.389716730732192E-3</v>
      </c>
      <c r="F18" s="28">
        <v>0.11558367912802112</v>
      </c>
      <c r="G18" s="28">
        <v>0.46961276698275234</v>
      </c>
    </row>
    <row r="19" spans="1:7" ht="15.75" thickBot="1" x14ac:dyDescent="0.3">
      <c r="A19" s="18" t="s">
        <v>1</v>
      </c>
      <c r="B19" s="31">
        <v>0.14930446514916779</v>
      </c>
      <c r="C19" s="31">
        <v>6.3479324511117707E-2</v>
      </c>
      <c r="D19" s="31">
        <v>2.3520172323670323</v>
      </c>
      <c r="E19" s="32">
        <v>2.0286958265317578E-2</v>
      </c>
      <c r="F19" s="29">
        <v>2.3630398813737075E-2</v>
      </c>
      <c r="G19" s="29">
        <v>0.2749785314845985</v>
      </c>
    </row>
    <row r="23" spans="1:7" x14ac:dyDescent="0.25">
      <c r="A23" t="s">
        <v>270</v>
      </c>
      <c r="E23" t="s">
        <v>274</v>
      </c>
    </row>
    <row r="24" spans="1:7" ht="15.75" thickBot="1" x14ac:dyDescent="0.3"/>
    <row r="25" spans="1:7" x14ac:dyDescent="0.25">
      <c r="A25" s="19" t="s">
        <v>271</v>
      </c>
      <c r="B25" s="19" t="s">
        <v>272</v>
      </c>
      <c r="C25" s="19" t="s">
        <v>273</v>
      </c>
      <c r="E25" s="19" t="s">
        <v>275</v>
      </c>
      <c r="F25" s="19" t="s">
        <v>0</v>
      </c>
    </row>
    <row r="26" spans="1:7" x14ac:dyDescent="0.25">
      <c r="A26" s="17">
        <v>1</v>
      </c>
      <c r="B26" s="17">
        <v>6.4222705274215777</v>
      </c>
      <c r="C26" s="17">
        <v>-2.2270527421577313E-2</v>
      </c>
      <c r="E26" s="17">
        <v>0.40322580645161288</v>
      </c>
      <c r="F26" s="17">
        <v>2.2000000000000002</v>
      </c>
    </row>
    <row r="27" spans="1:7" x14ac:dyDescent="0.25">
      <c r="A27" s="17">
        <v>2</v>
      </c>
      <c r="B27" s="17">
        <v>10.090992643180343</v>
      </c>
      <c r="C27" s="17">
        <v>-1.1909926431803424</v>
      </c>
      <c r="E27" s="17">
        <v>1.2096774193548385</v>
      </c>
      <c r="F27" s="17">
        <v>2.6</v>
      </c>
    </row>
    <row r="28" spans="1:7" x14ac:dyDescent="0.25">
      <c r="A28" s="17">
        <v>3</v>
      </c>
      <c r="B28" s="17">
        <v>10.922652044353722</v>
      </c>
      <c r="C28" s="17">
        <v>-1.8226520443537222</v>
      </c>
      <c r="E28" s="17">
        <v>2.0161290322580645</v>
      </c>
      <c r="F28" s="17">
        <v>2.7</v>
      </c>
    </row>
    <row r="29" spans="1:7" x14ac:dyDescent="0.25">
      <c r="A29" s="17">
        <v>4</v>
      </c>
      <c r="B29" s="17">
        <v>9.5450044471367068</v>
      </c>
      <c r="C29" s="17">
        <v>2.1549955528632925</v>
      </c>
      <c r="E29" s="17">
        <v>2.82258064516129</v>
      </c>
      <c r="F29" s="17">
        <v>2.9</v>
      </c>
    </row>
    <row r="30" spans="1:7" x14ac:dyDescent="0.25">
      <c r="A30" s="17">
        <v>5</v>
      </c>
      <c r="B30" s="17">
        <v>9.593109522394105</v>
      </c>
      <c r="C30" s="17">
        <v>1.8068904776058954</v>
      </c>
      <c r="E30" s="17">
        <v>3.629032258064516</v>
      </c>
      <c r="F30" s="17">
        <v>3.1</v>
      </c>
    </row>
    <row r="31" spans="1:7" x14ac:dyDescent="0.25">
      <c r="A31" s="17">
        <v>6</v>
      </c>
      <c r="B31" s="17">
        <v>8.0478871459941583</v>
      </c>
      <c r="C31" s="17">
        <v>-5.4478871459941587</v>
      </c>
      <c r="E31" s="17">
        <v>4.435483870967742</v>
      </c>
      <c r="F31" s="17">
        <v>3.2</v>
      </c>
    </row>
    <row r="32" spans="1:7" x14ac:dyDescent="0.25">
      <c r="A32" s="17">
        <v>7</v>
      </c>
      <c r="B32" s="17">
        <v>9.5492061359861236</v>
      </c>
      <c r="C32" s="17">
        <v>-3.8492061359861234</v>
      </c>
      <c r="E32" s="17">
        <v>5.2419354838709671</v>
      </c>
      <c r="F32" s="17">
        <v>3.4</v>
      </c>
    </row>
    <row r="33" spans="1:6" x14ac:dyDescent="0.25">
      <c r="A33" s="17">
        <v>8</v>
      </c>
      <c r="B33" s="17">
        <v>7.3629851512115216</v>
      </c>
      <c r="C33" s="17">
        <v>-1.262985151211522</v>
      </c>
      <c r="E33" s="17">
        <v>6.0483870967741931</v>
      </c>
      <c r="F33" s="17">
        <v>3.4</v>
      </c>
    </row>
    <row r="34" spans="1:6" x14ac:dyDescent="0.25">
      <c r="A34" s="17">
        <v>9</v>
      </c>
      <c r="B34" s="17">
        <v>10.192137508839563</v>
      </c>
      <c r="C34" s="17">
        <v>5.5078624911604361</v>
      </c>
      <c r="E34" s="17">
        <v>6.854838709677419</v>
      </c>
      <c r="F34" s="17">
        <v>3.5</v>
      </c>
    </row>
    <row r="35" spans="1:6" x14ac:dyDescent="0.25">
      <c r="A35" s="17">
        <v>10</v>
      </c>
      <c r="B35" s="17">
        <v>11.142820906426358</v>
      </c>
      <c r="C35" s="17">
        <v>-5.242820906426358</v>
      </c>
      <c r="E35" s="17">
        <v>7.661290322580645</v>
      </c>
      <c r="F35" s="17">
        <v>3.7</v>
      </c>
    </row>
    <row r="36" spans="1:6" x14ac:dyDescent="0.25">
      <c r="A36" s="17">
        <v>11</v>
      </c>
      <c r="B36" s="17">
        <v>6.8946147496319883</v>
      </c>
      <c r="C36" s="17">
        <v>4.7053852503680114</v>
      </c>
      <c r="E36" s="17">
        <v>8.4677419354838701</v>
      </c>
      <c r="F36" s="17">
        <v>3.7</v>
      </c>
    </row>
    <row r="37" spans="1:6" x14ac:dyDescent="0.25">
      <c r="A37" s="17">
        <v>12</v>
      </c>
      <c r="B37" s="17">
        <v>8.4890798266266927</v>
      </c>
      <c r="C37" s="17">
        <v>4.4109201733733077</v>
      </c>
      <c r="E37" s="17">
        <v>9.2741935483870961</v>
      </c>
      <c r="F37" s="17">
        <v>3.8</v>
      </c>
    </row>
    <row r="38" spans="1:6" x14ac:dyDescent="0.25">
      <c r="A38" s="17">
        <v>13</v>
      </c>
      <c r="B38" s="17">
        <v>15.129379664262862</v>
      </c>
      <c r="C38" s="17">
        <v>-3.6293796642628617</v>
      </c>
      <c r="E38" s="17">
        <v>10.08064516129032</v>
      </c>
      <c r="F38" s="17">
        <v>4</v>
      </c>
    </row>
    <row r="39" spans="1:6" x14ac:dyDescent="0.25">
      <c r="A39" s="17">
        <v>14</v>
      </c>
      <c r="B39" s="17">
        <v>10.3741029901042</v>
      </c>
      <c r="C39" s="17">
        <v>-2.4741029901041998</v>
      </c>
      <c r="E39" s="17">
        <v>10.887096774193546</v>
      </c>
      <c r="F39" s="17">
        <v>4.4000000000000004</v>
      </c>
    </row>
    <row r="40" spans="1:6" x14ac:dyDescent="0.25">
      <c r="A40" s="17">
        <v>15</v>
      </c>
      <c r="B40" s="17">
        <v>11.055509726251477</v>
      </c>
      <c r="C40" s="17">
        <v>3.7444902737485233</v>
      </c>
      <c r="E40" s="17">
        <v>11.693548387096772</v>
      </c>
      <c r="F40" s="17">
        <v>5.0999999999999996</v>
      </c>
    </row>
    <row r="41" spans="1:6" x14ac:dyDescent="0.25">
      <c r="A41" s="17">
        <v>16</v>
      </c>
      <c r="B41" s="17">
        <v>9.9537038700094485</v>
      </c>
      <c r="C41" s="17">
        <v>5.0462961299905515</v>
      </c>
      <c r="E41" s="17">
        <v>12.499999999999998</v>
      </c>
      <c r="F41" s="17">
        <v>5.2</v>
      </c>
    </row>
    <row r="42" spans="1:6" x14ac:dyDescent="0.25">
      <c r="A42" s="17">
        <v>17</v>
      </c>
      <c r="B42" s="17">
        <v>12.098209662443494</v>
      </c>
      <c r="C42" s="17">
        <v>3.0017903375565052</v>
      </c>
      <c r="E42" s="17">
        <v>13.306451612903224</v>
      </c>
      <c r="F42" s="17">
        <v>5.2</v>
      </c>
    </row>
    <row r="43" spans="1:6" x14ac:dyDescent="0.25">
      <c r="A43" s="17">
        <v>18</v>
      </c>
      <c r="B43" s="17">
        <v>9.514647787063657</v>
      </c>
      <c r="C43" s="17">
        <v>-3.6146477870636566</v>
      </c>
      <c r="E43" s="17">
        <v>14.11290322580645</v>
      </c>
      <c r="F43" s="17">
        <v>5.4</v>
      </c>
    </row>
    <row r="44" spans="1:6" x14ac:dyDescent="0.25">
      <c r="A44" s="17">
        <v>19</v>
      </c>
      <c r="B44" s="17">
        <v>10.325801519901797</v>
      </c>
      <c r="C44" s="17">
        <v>9.1741984800982035</v>
      </c>
      <c r="E44" s="17">
        <v>14.919354838709676</v>
      </c>
      <c r="F44" s="17">
        <v>5.5</v>
      </c>
    </row>
    <row r="45" spans="1:6" x14ac:dyDescent="0.25">
      <c r="A45" s="17">
        <v>20</v>
      </c>
      <c r="B45" s="17">
        <v>9.7606810838525497</v>
      </c>
      <c r="C45" s="17">
        <v>0.63931891614745062</v>
      </c>
      <c r="E45" s="17">
        <v>15.725806451612902</v>
      </c>
      <c r="F45" s="17">
        <v>5.7</v>
      </c>
    </row>
    <row r="46" spans="1:6" x14ac:dyDescent="0.25">
      <c r="A46" s="17">
        <v>21</v>
      </c>
      <c r="B46" s="17">
        <v>9.1788914773223897</v>
      </c>
      <c r="C46" s="17">
        <v>2.4211085226776099</v>
      </c>
      <c r="E46" s="17">
        <v>16.532258064516128</v>
      </c>
      <c r="F46" s="17">
        <v>5.8</v>
      </c>
    </row>
    <row r="47" spans="1:6" x14ac:dyDescent="0.25">
      <c r="A47" s="17">
        <v>22</v>
      </c>
      <c r="B47" s="17">
        <v>10.127006114165583</v>
      </c>
      <c r="C47" s="17">
        <v>-0.42700611416558409</v>
      </c>
      <c r="E47" s="17">
        <v>17.338709677419352</v>
      </c>
      <c r="F47" s="17">
        <v>5.9</v>
      </c>
    </row>
    <row r="48" spans="1:6" x14ac:dyDescent="0.25">
      <c r="A48" s="17">
        <v>23</v>
      </c>
      <c r="B48" s="17">
        <v>9.1865318600662427</v>
      </c>
      <c r="C48" s="17">
        <v>-1.1865318600662427</v>
      </c>
      <c r="E48" s="17">
        <v>18.14516129032258</v>
      </c>
      <c r="F48" s="17">
        <v>5.9</v>
      </c>
    </row>
    <row r="49" spans="1:6" x14ac:dyDescent="0.25">
      <c r="A49" s="17">
        <v>24</v>
      </c>
      <c r="B49" s="17">
        <v>10.898121595039402</v>
      </c>
      <c r="C49" s="17">
        <v>-3.8981215950394024</v>
      </c>
      <c r="E49" s="17">
        <v>18.951612903225804</v>
      </c>
      <c r="F49" s="17">
        <v>5.9</v>
      </c>
    </row>
    <row r="50" spans="1:6" x14ac:dyDescent="0.25">
      <c r="A50" s="17">
        <v>25</v>
      </c>
      <c r="B50" s="17">
        <v>10.383126953506332</v>
      </c>
      <c r="C50" s="17">
        <v>0.71687304649366723</v>
      </c>
      <c r="E50" s="17">
        <v>19.758064516129028</v>
      </c>
      <c r="F50" s="17">
        <v>6.1</v>
      </c>
    </row>
    <row r="51" spans="1:6" x14ac:dyDescent="0.25">
      <c r="A51" s="17">
        <v>26</v>
      </c>
      <c r="B51" s="17">
        <v>8.2439053427264426</v>
      </c>
      <c r="C51" s="17">
        <v>1.4560946572735567</v>
      </c>
      <c r="E51" s="17">
        <v>20.564516129032256</v>
      </c>
      <c r="F51" s="17">
        <v>6.1</v>
      </c>
    </row>
    <row r="52" spans="1:6" x14ac:dyDescent="0.25">
      <c r="A52" s="17">
        <v>27</v>
      </c>
      <c r="B52" s="17">
        <v>11.260350128566731</v>
      </c>
      <c r="C52" s="17">
        <v>-1.9603501285667306</v>
      </c>
      <c r="E52" s="17">
        <v>21.37096774193548</v>
      </c>
      <c r="F52" s="17">
        <v>6.2</v>
      </c>
    </row>
    <row r="53" spans="1:6" x14ac:dyDescent="0.25">
      <c r="A53" s="17">
        <v>28</v>
      </c>
      <c r="B53" s="17">
        <v>10.287294441815842</v>
      </c>
      <c r="C53" s="17">
        <v>-2.7872944418158419</v>
      </c>
      <c r="E53" s="17">
        <v>22.177419354838708</v>
      </c>
      <c r="F53" s="17">
        <v>6.4</v>
      </c>
    </row>
    <row r="54" spans="1:6" x14ac:dyDescent="0.25">
      <c r="A54" s="17">
        <v>29</v>
      </c>
      <c r="B54" s="17">
        <v>10.797159324877725</v>
      </c>
      <c r="C54" s="17">
        <v>0.70284067512227466</v>
      </c>
      <c r="E54" s="17">
        <v>22.983870967741932</v>
      </c>
      <c r="F54" s="17">
        <v>6.5</v>
      </c>
    </row>
    <row r="55" spans="1:6" x14ac:dyDescent="0.25">
      <c r="A55" s="17">
        <v>30</v>
      </c>
      <c r="B55" s="17">
        <v>8.6013592610903</v>
      </c>
      <c r="C55" s="17">
        <v>1.4986407389096996</v>
      </c>
      <c r="E55" s="17">
        <v>23.79032258064516</v>
      </c>
      <c r="F55" s="17">
        <v>6.9</v>
      </c>
    </row>
    <row r="56" spans="1:6" x14ac:dyDescent="0.25">
      <c r="A56" s="17">
        <v>31</v>
      </c>
      <c r="B56" s="17">
        <v>9.5211712087609239</v>
      </c>
      <c r="C56" s="17">
        <v>0.97882879123907607</v>
      </c>
      <c r="E56" s="17">
        <v>24.596774193548384</v>
      </c>
      <c r="F56" s="17">
        <v>7</v>
      </c>
    </row>
    <row r="57" spans="1:6" x14ac:dyDescent="0.25">
      <c r="A57" s="17">
        <v>32</v>
      </c>
      <c r="B57" s="17">
        <v>9.4991061593523103</v>
      </c>
      <c r="C57" s="17">
        <v>-0.299106159352311</v>
      </c>
      <c r="E57" s="17">
        <v>25.403225806451612</v>
      </c>
      <c r="F57" s="17">
        <v>7</v>
      </c>
    </row>
    <row r="58" spans="1:6" x14ac:dyDescent="0.25">
      <c r="A58" s="17">
        <v>33</v>
      </c>
      <c r="B58" s="17">
        <v>9.6254973788076299</v>
      </c>
      <c r="C58" s="17">
        <v>-1.1254973788076299</v>
      </c>
      <c r="E58" s="17">
        <v>26.209677419354836</v>
      </c>
      <c r="F58" s="17">
        <v>7</v>
      </c>
    </row>
    <row r="59" spans="1:6" x14ac:dyDescent="0.25">
      <c r="A59" s="17">
        <v>34</v>
      </c>
      <c r="B59" s="17">
        <v>10.062524445443028</v>
      </c>
      <c r="C59" s="17">
        <v>0.43747555455697196</v>
      </c>
      <c r="E59" s="17">
        <v>27.016129032258061</v>
      </c>
      <c r="F59" s="17">
        <v>7.2</v>
      </c>
    </row>
    <row r="60" spans="1:6" x14ac:dyDescent="0.25">
      <c r="A60" s="17">
        <v>35</v>
      </c>
      <c r="B60" s="17">
        <v>8.5305494581602339</v>
      </c>
      <c r="C60" s="17">
        <v>-1.3305494581602337</v>
      </c>
      <c r="E60" s="17">
        <v>27.822580645161288</v>
      </c>
      <c r="F60" s="17">
        <v>7.2</v>
      </c>
    </row>
    <row r="61" spans="1:6" x14ac:dyDescent="0.25">
      <c r="A61" s="17">
        <v>36</v>
      </c>
      <c r="B61" s="17">
        <v>9.1637012760390899</v>
      </c>
      <c r="C61" s="17">
        <v>4.3362987239609101</v>
      </c>
      <c r="E61" s="17">
        <v>28.629032258064512</v>
      </c>
      <c r="F61" s="17">
        <v>7.3</v>
      </c>
    </row>
    <row r="62" spans="1:6" x14ac:dyDescent="0.25">
      <c r="A62" s="17">
        <v>37</v>
      </c>
      <c r="B62" s="17">
        <v>10.963102004366679</v>
      </c>
      <c r="C62" s="17">
        <v>11.036897995633321</v>
      </c>
      <c r="E62" s="17">
        <v>29.43548387096774</v>
      </c>
      <c r="F62" s="17">
        <v>7.4</v>
      </c>
    </row>
    <row r="63" spans="1:6" x14ac:dyDescent="0.25">
      <c r="A63" s="17">
        <v>38</v>
      </c>
      <c r="B63" s="17">
        <v>8.8231863306118932</v>
      </c>
      <c r="C63" s="17">
        <v>4.9768136693881075</v>
      </c>
      <c r="E63" s="17">
        <v>30.241935483870964</v>
      </c>
      <c r="F63" s="17">
        <v>7.4</v>
      </c>
    </row>
    <row r="64" spans="1:6" x14ac:dyDescent="0.25">
      <c r="A64" s="17">
        <v>39</v>
      </c>
      <c r="B64" s="17">
        <v>9.9536699403068187</v>
      </c>
      <c r="C64" s="17">
        <v>4.4463300596931816</v>
      </c>
      <c r="E64" s="17">
        <v>31.048387096774192</v>
      </c>
      <c r="F64" s="17">
        <v>7.5</v>
      </c>
    </row>
    <row r="65" spans="1:6" x14ac:dyDescent="0.25">
      <c r="A65" s="17">
        <v>40</v>
      </c>
      <c r="B65" s="17">
        <v>17.680901612889322</v>
      </c>
      <c r="C65" s="17">
        <v>-0.98090161288932265</v>
      </c>
      <c r="E65" s="17">
        <v>31.854838709677416</v>
      </c>
      <c r="F65" s="17">
        <v>7.6</v>
      </c>
    </row>
    <row r="66" spans="1:6" x14ac:dyDescent="0.25">
      <c r="A66" s="17">
        <v>41</v>
      </c>
      <c r="B66" s="17">
        <v>8.378644412834074</v>
      </c>
      <c r="C66" s="17">
        <v>3.0213555871659263</v>
      </c>
      <c r="E66" s="17">
        <v>32.661290322580648</v>
      </c>
      <c r="F66" s="17">
        <v>7.8</v>
      </c>
    </row>
    <row r="67" spans="1:6" x14ac:dyDescent="0.25">
      <c r="A67" s="17">
        <v>42</v>
      </c>
      <c r="B67" s="17">
        <v>9.7062112306193136</v>
      </c>
      <c r="C67" s="17">
        <v>-4.2062112306193136</v>
      </c>
      <c r="E67" s="17">
        <v>33.467741935483872</v>
      </c>
      <c r="F67" s="17">
        <v>7.9</v>
      </c>
    </row>
    <row r="68" spans="1:6" x14ac:dyDescent="0.25">
      <c r="A68" s="17">
        <v>43</v>
      </c>
      <c r="B68" s="17">
        <v>10.446903299470087</v>
      </c>
      <c r="C68" s="17">
        <v>3.3530967005299139</v>
      </c>
      <c r="E68" s="17">
        <v>34.274193548387096</v>
      </c>
      <c r="F68" s="17">
        <v>7.9</v>
      </c>
    </row>
    <row r="69" spans="1:6" x14ac:dyDescent="0.25">
      <c r="A69" s="17">
        <v>44</v>
      </c>
      <c r="B69" s="17">
        <v>11.147534306916112</v>
      </c>
      <c r="C69" s="17">
        <v>0.95246569308388729</v>
      </c>
      <c r="E69" s="17">
        <v>35.08064516129032</v>
      </c>
      <c r="F69" s="17">
        <v>8</v>
      </c>
    </row>
    <row r="70" spans="1:6" x14ac:dyDescent="0.25">
      <c r="A70" s="17">
        <v>45</v>
      </c>
      <c r="B70" s="17">
        <v>14.23828918793933</v>
      </c>
      <c r="C70" s="17">
        <v>-4.6382891879393302</v>
      </c>
      <c r="E70" s="17">
        <v>35.887096774193552</v>
      </c>
      <c r="F70" s="17">
        <v>8</v>
      </c>
    </row>
    <row r="71" spans="1:6" x14ac:dyDescent="0.25">
      <c r="A71" s="17">
        <v>46</v>
      </c>
      <c r="B71" s="17">
        <v>10.678878018761999</v>
      </c>
      <c r="C71" s="17">
        <v>-0.67887801876199916</v>
      </c>
      <c r="E71" s="17">
        <v>36.693548387096776</v>
      </c>
      <c r="F71" s="17">
        <v>8.1</v>
      </c>
    </row>
    <row r="72" spans="1:6" x14ac:dyDescent="0.25">
      <c r="A72" s="17">
        <v>47</v>
      </c>
      <c r="B72" s="17">
        <v>9.4934923230161328</v>
      </c>
      <c r="C72" s="17">
        <v>-0.39349232301613313</v>
      </c>
      <c r="E72" s="17">
        <v>37.5</v>
      </c>
      <c r="F72" s="17">
        <v>8.4</v>
      </c>
    </row>
    <row r="73" spans="1:6" x14ac:dyDescent="0.25">
      <c r="A73" s="17">
        <v>48</v>
      </c>
      <c r="B73" s="17">
        <v>9.454337594367562</v>
      </c>
      <c r="C73" s="17">
        <v>-0.75433759436756276</v>
      </c>
      <c r="E73" s="17">
        <v>38.306451612903224</v>
      </c>
      <c r="F73" s="17">
        <v>8.5</v>
      </c>
    </row>
    <row r="74" spans="1:6" x14ac:dyDescent="0.25">
      <c r="A74" s="17">
        <v>49</v>
      </c>
      <c r="B74" s="17">
        <v>8.1097535020391316</v>
      </c>
      <c r="C74" s="17">
        <v>-5.2097535020391312</v>
      </c>
      <c r="E74" s="17">
        <v>39.112903225806448</v>
      </c>
      <c r="F74" s="17">
        <v>8.6</v>
      </c>
    </row>
    <row r="75" spans="1:6" x14ac:dyDescent="0.25">
      <c r="A75" s="17">
        <v>50</v>
      </c>
      <c r="B75" s="17">
        <v>7.8894656833357457</v>
      </c>
      <c r="C75" s="17">
        <v>2.6105343166642543</v>
      </c>
      <c r="E75" s="17">
        <v>39.91935483870968</v>
      </c>
      <c r="F75" s="17">
        <v>8.6999999999999993</v>
      </c>
    </row>
    <row r="76" spans="1:6" x14ac:dyDescent="0.25">
      <c r="A76" s="17">
        <v>51</v>
      </c>
      <c r="B76" s="17">
        <v>9.6186926747589361</v>
      </c>
      <c r="C76" s="17">
        <v>-2.2186926747589357</v>
      </c>
      <c r="E76" s="17">
        <v>40.725806451612904</v>
      </c>
      <c r="F76" s="17">
        <v>8.9</v>
      </c>
    </row>
    <row r="77" spans="1:6" x14ac:dyDescent="0.25">
      <c r="A77" s="17">
        <v>52</v>
      </c>
      <c r="B77" s="17">
        <v>11.927260865927323</v>
      </c>
      <c r="C77" s="17">
        <v>18.272739134072676</v>
      </c>
      <c r="E77" s="17">
        <v>41.532258064516128</v>
      </c>
      <c r="F77" s="17">
        <v>8.9</v>
      </c>
    </row>
    <row r="78" spans="1:6" x14ac:dyDescent="0.25">
      <c r="A78" s="17">
        <v>53</v>
      </c>
      <c r="B78" s="17">
        <v>12.389305208688146</v>
      </c>
      <c r="C78" s="17">
        <v>-0.18930520868814682</v>
      </c>
      <c r="E78" s="17">
        <v>42.338709677419352</v>
      </c>
      <c r="F78" s="17">
        <v>9</v>
      </c>
    </row>
    <row r="79" spans="1:6" x14ac:dyDescent="0.25">
      <c r="A79" s="17">
        <v>54</v>
      </c>
      <c r="B79" s="17">
        <v>9.176338661175917</v>
      </c>
      <c r="C79" s="17">
        <v>-5.7763386611759167</v>
      </c>
      <c r="E79" s="17">
        <v>43.145161290322584</v>
      </c>
      <c r="F79" s="17">
        <v>9.1</v>
      </c>
    </row>
    <row r="80" spans="1:6" x14ac:dyDescent="0.25">
      <c r="A80" s="17">
        <v>55</v>
      </c>
      <c r="B80" s="17">
        <v>9.5929916383381819</v>
      </c>
      <c r="C80" s="17">
        <v>4.0070083616618177</v>
      </c>
      <c r="E80" s="17">
        <v>43.951612903225808</v>
      </c>
      <c r="F80" s="17">
        <v>9.1</v>
      </c>
    </row>
    <row r="81" spans="1:6" x14ac:dyDescent="0.25">
      <c r="A81" s="17">
        <v>56</v>
      </c>
      <c r="B81" s="17">
        <v>8.7329967257448544</v>
      </c>
      <c r="C81" s="17">
        <v>4.5670032742551463</v>
      </c>
      <c r="E81" s="17">
        <v>44.758064516129032</v>
      </c>
      <c r="F81" s="17">
        <v>9.1</v>
      </c>
    </row>
    <row r="82" spans="1:6" x14ac:dyDescent="0.25">
      <c r="A82" s="17">
        <v>57</v>
      </c>
      <c r="B82" s="17">
        <v>7.7339055584366845</v>
      </c>
      <c r="C82" s="17">
        <v>-4.0339055584366843</v>
      </c>
      <c r="E82" s="17">
        <v>45.564516129032256</v>
      </c>
      <c r="F82" s="17">
        <v>9.1999999999999993</v>
      </c>
    </row>
    <row r="83" spans="1:6" x14ac:dyDescent="0.25">
      <c r="A83" s="17">
        <v>58</v>
      </c>
      <c r="B83" s="17">
        <v>10.022145887312867</v>
      </c>
      <c r="C83" s="17">
        <v>0.87785411268713354</v>
      </c>
      <c r="E83" s="17">
        <v>46.37096774193548</v>
      </c>
      <c r="F83" s="17">
        <v>9.3000000000000007</v>
      </c>
    </row>
    <row r="84" spans="1:6" x14ac:dyDescent="0.25">
      <c r="A84" s="17">
        <v>59</v>
      </c>
      <c r="B84" s="17">
        <v>8.1689922130477939</v>
      </c>
      <c r="C84" s="17">
        <v>-2.9689922130477937</v>
      </c>
      <c r="E84" s="17">
        <v>47.177419354838712</v>
      </c>
      <c r="F84" s="17">
        <v>9.3000000000000007</v>
      </c>
    </row>
    <row r="85" spans="1:6" x14ac:dyDescent="0.25">
      <c r="A85" s="17">
        <v>60</v>
      </c>
      <c r="B85" s="17">
        <v>10.264086079442675</v>
      </c>
      <c r="C85" s="17">
        <v>12.535913920557325</v>
      </c>
      <c r="E85" s="17">
        <v>47.983870967741936</v>
      </c>
      <c r="F85" s="17">
        <v>9.3000000000000007</v>
      </c>
    </row>
    <row r="86" spans="1:6" x14ac:dyDescent="0.25">
      <c r="A86" s="17">
        <v>61</v>
      </c>
      <c r="B86" s="17">
        <v>8.3678727503534081</v>
      </c>
      <c r="C86" s="17">
        <v>2.2321272496465916</v>
      </c>
      <c r="E86" s="17">
        <v>48.79032258064516</v>
      </c>
      <c r="F86" s="17">
        <v>9.5</v>
      </c>
    </row>
    <row r="87" spans="1:6" x14ac:dyDescent="0.25">
      <c r="A87" s="17">
        <v>62</v>
      </c>
      <c r="B87" s="17">
        <v>6.7248363309396924</v>
      </c>
      <c r="C87" s="17">
        <v>-4.5248363309396922</v>
      </c>
      <c r="E87" s="17">
        <v>49.596774193548384</v>
      </c>
      <c r="F87" s="17">
        <v>9.6</v>
      </c>
    </row>
    <row r="88" spans="1:6" x14ac:dyDescent="0.25">
      <c r="A88" s="17">
        <v>63</v>
      </c>
      <c r="B88" s="17">
        <v>11.649334407193294</v>
      </c>
      <c r="C88" s="17">
        <v>-2.5493344071932942</v>
      </c>
      <c r="E88" s="17">
        <v>50.403225806451616</v>
      </c>
      <c r="F88" s="17">
        <v>9.6</v>
      </c>
    </row>
    <row r="89" spans="1:6" x14ac:dyDescent="0.25">
      <c r="A89" s="17">
        <v>64</v>
      </c>
      <c r="B89" s="17">
        <v>10.013275935139584</v>
      </c>
      <c r="C89" s="17">
        <v>-0.71327593513958298</v>
      </c>
      <c r="E89" s="17">
        <v>51.20967741935484</v>
      </c>
      <c r="F89" s="17">
        <v>9.6</v>
      </c>
    </row>
    <row r="90" spans="1:6" x14ac:dyDescent="0.25">
      <c r="A90" s="17">
        <v>65</v>
      </c>
      <c r="B90" s="17">
        <v>10.835078964260799</v>
      </c>
      <c r="C90" s="17">
        <v>6.3649210357392008</v>
      </c>
      <c r="E90" s="17">
        <v>52.016129032258064</v>
      </c>
      <c r="F90" s="17">
        <v>9.6</v>
      </c>
    </row>
    <row r="91" spans="1:6" x14ac:dyDescent="0.25">
      <c r="A91" s="17">
        <v>66</v>
      </c>
      <c r="B91" s="17">
        <v>11.5051627787181</v>
      </c>
      <c r="C91" s="17">
        <v>-8.305162778718099</v>
      </c>
      <c r="E91" s="17">
        <v>52.822580645161288</v>
      </c>
      <c r="F91" s="17">
        <v>9.6999999999999993</v>
      </c>
    </row>
    <row r="92" spans="1:6" x14ac:dyDescent="0.25">
      <c r="A92" s="17">
        <v>67</v>
      </c>
      <c r="B92" s="17">
        <v>17.082631746850662</v>
      </c>
      <c r="C92" s="17">
        <v>11.817368253149336</v>
      </c>
      <c r="E92" s="17">
        <v>53.629032258064512</v>
      </c>
      <c r="F92" s="17">
        <v>9.6999999999999993</v>
      </c>
    </row>
    <row r="93" spans="1:6" x14ac:dyDescent="0.25">
      <c r="A93" s="17">
        <v>68</v>
      </c>
      <c r="B93" s="17">
        <v>9.6738031393093493</v>
      </c>
      <c r="C93" s="17">
        <v>0.72619686069065104</v>
      </c>
      <c r="E93" s="17">
        <v>54.435483870967744</v>
      </c>
      <c r="F93" s="17">
        <v>9.8000000000000007</v>
      </c>
    </row>
    <row r="94" spans="1:6" x14ac:dyDescent="0.25">
      <c r="A94" s="17">
        <v>69</v>
      </c>
      <c r="B94" s="17">
        <v>7.8271195048446804</v>
      </c>
      <c r="C94" s="17">
        <v>-0.92711950484468009</v>
      </c>
      <c r="E94" s="17">
        <v>55.241935483870968</v>
      </c>
      <c r="F94" s="17">
        <v>10</v>
      </c>
    </row>
    <row r="95" spans="1:6" x14ac:dyDescent="0.25">
      <c r="A95" s="17">
        <v>70</v>
      </c>
      <c r="B95" s="17">
        <v>9.871125472757706</v>
      </c>
      <c r="C95" s="17">
        <v>-2.0711254727577062</v>
      </c>
      <c r="E95" s="17">
        <v>56.048387096774192</v>
      </c>
      <c r="F95" s="17">
        <v>10.1</v>
      </c>
    </row>
    <row r="96" spans="1:6" x14ac:dyDescent="0.25">
      <c r="A96" s="17">
        <v>71</v>
      </c>
      <c r="B96" s="17">
        <v>7.4140718027164159</v>
      </c>
      <c r="C96" s="17">
        <v>-1.2140718027164157</v>
      </c>
      <c r="E96" s="17">
        <v>56.854838709677416</v>
      </c>
      <c r="F96" s="17">
        <v>10.1</v>
      </c>
    </row>
    <row r="97" spans="1:6" x14ac:dyDescent="0.25">
      <c r="A97" s="17">
        <v>72</v>
      </c>
      <c r="B97" s="17">
        <v>9.6190058811850356</v>
      </c>
      <c r="C97" s="17">
        <v>-0.71900588118503528</v>
      </c>
      <c r="E97" s="17">
        <v>57.661290322580648</v>
      </c>
      <c r="F97" s="17">
        <v>10.1</v>
      </c>
    </row>
    <row r="98" spans="1:6" x14ac:dyDescent="0.25">
      <c r="A98" s="17">
        <v>73</v>
      </c>
      <c r="B98" s="17">
        <v>9.2201728257311899</v>
      </c>
      <c r="C98" s="17">
        <v>-2.7201728257311899</v>
      </c>
      <c r="E98" s="17">
        <v>58.467741935483872</v>
      </c>
      <c r="F98" s="17">
        <v>10.4</v>
      </c>
    </row>
    <row r="99" spans="1:6" x14ac:dyDescent="0.25">
      <c r="A99" s="17">
        <v>74</v>
      </c>
      <c r="B99" s="17">
        <v>9.6943713390561292</v>
      </c>
      <c r="C99" s="17">
        <v>-2.3943713390561294</v>
      </c>
      <c r="E99" s="17">
        <v>59.274193548387096</v>
      </c>
      <c r="F99" s="17">
        <v>10.4</v>
      </c>
    </row>
    <row r="100" spans="1:6" x14ac:dyDescent="0.25">
      <c r="A100" s="17">
        <v>75</v>
      </c>
      <c r="B100" s="17">
        <v>9.2244675835681473</v>
      </c>
      <c r="C100" s="17">
        <v>-4.0244675835681472</v>
      </c>
      <c r="E100" s="17">
        <v>60.08064516129032</v>
      </c>
      <c r="F100" s="17">
        <v>10.5</v>
      </c>
    </row>
    <row r="101" spans="1:6" x14ac:dyDescent="0.25">
      <c r="A101" s="17">
        <v>76</v>
      </c>
      <c r="B101" s="17">
        <v>11.087086568687303</v>
      </c>
      <c r="C101" s="17">
        <v>2.2129134313126979</v>
      </c>
      <c r="E101" s="17">
        <v>60.887096774193544</v>
      </c>
      <c r="F101" s="17">
        <v>10.5</v>
      </c>
    </row>
    <row r="102" spans="1:6" x14ac:dyDescent="0.25">
      <c r="A102" s="17">
        <v>77</v>
      </c>
      <c r="B102" s="17">
        <v>8.5982904081237432</v>
      </c>
      <c r="C102" s="17">
        <v>-0.19829040812374288</v>
      </c>
      <c r="E102" s="17">
        <v>61.693548387096776</v>
      </c>
      <c r="F102" s="17">
        <v>10.5</v>
      </c>
    </row>
    <row r="103" spans="1:6" x14ac:dyDescent="0.25">
      <c r="A103" s="17">
        <v>78</v>
      </c>
      <c r="B103" s="17">
        <v>9.0534801725361262</v>
      </c>
      <c r="C103" s="17">
        <v>-0.9534801725361266</v>
      </c>
      <c r="E103" s="17">
        <v>62.5</v>
      </c>
      <c r="F103" s="17">
        <v>10.6</v>
      </c>
    </row>
    <row r="104" spans="1:6" x14ac:dyDescent="0.25">
      <c r="A104" s="17">
        <v>79</v>
      </c>
      <c r="B104" s="17">
        <v>17.563118393368608</v>
      </c>
      <c r="C104" s="17">
        <v>-6.0631183933686081</v>
      </c>
      <c r="E104" s="17">
        <v>63.306451612903224</v>
      </c>
      <c r="F104" s="17">
        <v>10.9</v>
      </c>
    </row>
    <row r="105" spans="1:6" x14ac:dyDescent="0.25">
      <c r="A105" s="17">
        <v>80</v>
      </c>
      <c r="B105" s="17">
        <v>7.4427951750501675</v>
      </c>
      <c r="C105" s="17">
        <v>2.1572048249498321</v>
      </c>
      <c r="E105" s="17">
        <v>64.112903225806448</v>
      </c>
      <c r="F105" s="17">
        <v>10.9</v>
      </c>
    </row>
    <row r="106" spans="1:6" x14ac:dyDescent="0.25">
      <c r="A106" s="17">
        <v>81</v>
      </c>
      <c r="B106" s="17">
        <v>8.8950326827127935</v>
      </c>
      <c r="C106" s="17">
        <v>0.70496731728720619</v>
      </c>
      <c r="E106" s="17">
        <v>64.91935483870968</v>
      </c>
      <c r="F106" s="17">
        <v>11.1</v>
      </c>
    </row>
    <row r="107" spans="1:6" x14ac:dyDescent="0.25">
      <c r="A107" s="17">
        <v>82</v>
      </c>
      <c r="B107" s="17">
        <v>9.4262809302767625</v>
      </c>
      <c r="C107" s="17">
        <v>2.1737190697232371</v>
      </c>
      <c r="E107" s="17">
        <v>65.725806451612897</v>
      </c>
      <c r="F107" s="17">
        <v>11.3</v>
      </c>
    </row>
    <row r="108" spans="1:6" x14ac:dyDescent="0.25">
      <c r="A108" s="17">
        <v>83</v>
      </c>
      <c r="B108" s="17">
        <v>9.6525864257076819</v>
      </c>
      <c r="C108" s="17">
        <v>2.2474135742923185</v>
      </c>
      <c r="E108" s="17">
        <v>66.532258064516128</v>
      </c>
      <c r="F108" s="17">
        <v>11.3</v>
      </c>
    </row>
    <row r="109" spans="1:6" x14ac:dyDescent="0.25">
      <c r="A109" s="17">
        <v>84</v>
      </c>
      <c r="B109" s="17">
        <v>6.4212384403077962</v>
      </c>
      <c r="C109" s="17">
        <v>2.5787615596922038</v>
      </c>
      <c r="E109" s="17">
        <v>67.338709677419359</v>
      </c>
      <c r="F109" s="17">
        <v>11.4</v>
      </c>
    </row>
    <row r="110" spans="1:6" x14ac:dyDescent="0.25">
      <c r="A110" s="17">
        <v>85</v>
      </c>
      <c r="B110" s="17">
        <v>11.538558722115249</v>
      </c>
      <c r="C110" s="17">
        <v>5.7614412778847512</v>
      </c>
      <c r="E110" s="17">
        <v>68.145161290322577</v>
      </c>
      <c r="F110" s="17">
        <v>11.4</v>
      </c>
    </row>
    <row r="111" spans="1:6" x14ac:dyDescent="0.25">
      <c r="A111" s="17">
        <v>86</v>
      </c>
      <c r="B111" s="17">
        <v>8.5182523443088254</v>
      </c>
      <c r="C111" s="17">
        <v>1.5817476556911743</v>
      </c>
      <c r="E111" s="17">
        <v>68.951612903225808</v>
      </c>
      <c r="F111" s="17">
        <v>11.5</v>
      </c>
    </row>
    <row r="112" spans="1:6" x14ac:dyDescent="0.25">
      <c r="A112" s="17">
        <v>87</v>
      </c>
      <c r="B112" s="17">
        <v>8.2376268386556948</v>
      </c>
      <c r="C112" s="17">
        <v>-4.7376268386556948</v>
      </c>
      <c r="E112" s="17">
        <v>69.758064516129025</v>
      </c>
      <c r="F112" s="17">
        <v>11.5</v>
      </c>
    </row>
    <row r="113" spans="1:6" x14ac:dyDescent="0.25">
      <c r="A113" s="17">
        <v>88</v>
      </c>
      <c r="B113" s="17">
        <v>10.738927488756158</v>
      </c>
      <c r="C113" s="17">
        <v>-7.638927488756158</v>
      </c>
      <c r="E113" s="17">
        <v>70.564516129032256</v>
      </c>
      <c r="F113" s="17">
        <v>11.5</v>
      </c>
    </row>
    <row r="114" spans="1:6" x14ac:dyDescent="0.25">
      <c r="A114" s="17">
        <v>89</v>
      </c>
      <c r="B114" s="17">
        <v>9.5791918476760394</v>
      </c>
      <c r="C114" s="17">
        <v>-5.179191847676039</v>
      </c>
      <c r="E114" s="17">
        <v>71.370967741935488</v>
      </c>
      <c r="F114" s="17">
        <v>11.6</v>
      </c>
    </row>
    <row r="115" spans="1:6" x14ac:dyDescent="0.25">
      <c r="A115" s="17">
        <v>90</v>
      </c>
      <c r="B115" s="17">
        <v>7.9446963863743028</v>
      </c>
      <c r="C115" s="17">
        <v>-0.94469638637430275</v>
      </c>
      <c r="E115" s="17">
        <v>72.177419354838705</v>
      </c>
      <c r="F115" s="17">
        <v>11.6</v>
      </c>
    </row>
    <row r="116" spans="1:6" x14ac:dyDescent="0.25">
      <c r="A116" s="17">
        <v>91</v>
      </c>
      <c r="B116" s="17">
        <v>10.347840507265063</v>
      </c>
      <c r="C116" s="17">
        <v>-1.0478405072650627</v>
      </c>
      <c r="E116" s="17">
        <v>72.983870967741936</v>
      </c>
      <c r="F116" s="17">
        <v>11.6</v>
      </c>
    </row>
    <row r="117" spans="1:6" x14ac:dyDescent="0.25">
      <c r="A117" s="17">
        <v>92</v>
      </c>
      <c r="B117" s="17">
        <v>8.5620400266909709</v>
      </c>
      <c r="C117" s="17">
        <v>-3.4620400266909712</v>
      </c>
      <c r="E117" s="17">
        <v>73.790322580645153</v>
      </c>
      <c r="F117" s="17">
        <v>11.7</v>
      </c>
    </row>
    <row r="118" spans="1:6" x14ac:dyDescent="0.25">
      <c r="A118" s="17">
        <v>93</v>
      </c>
      <c r="B118" s="17">
        <v>9.6751413801301798</v>
      </c>
      <c r="C118" s="17">
        <v>-5.9751413801301796</v>
      </c>
      <c r="E118" s="17">
        <v>74.596774193548384</v>
      </c>
      <c r="F118" s="17">
        <v>11.7</v>
      </c>
    </row>
    <row r="119" spans="1:6" x14ac:dyDescent="0.25">
      <c r="A119" s="17">
        <v>94</v>
      </c>
      <c r="B119" s="17">
        <v>9.5959176177783014</v>
      </c>
      <c r="C119" s="17">
        <v>3.8040823822216989</v>
      </c>
      <c r="E119" s="17">
        <v>75.403225806451616</v>
      </c>
      <c r="F119" s="17">
        <v>11.8</v>
      </c>
    </row>
    <row r="120" spans="1:6" x14ac:dyDescent="0.25">
      <c r="A120" s="17">
        <v>95</v>
      </c>
      <c r="B120" s="17">
        <v>10.632941290863887</v>
      </c>
      <c r="C120" s="17">
        <v>-2.0329412908638869</v>
      </c>
      <c r="E120" s="17">
        <v>76.209677419354833</v>
      </c>
      <c r="F120" s="17">
        <v>11.9</v>
      </c>
    </row>
    <row r="121" spans="1:6" x14ac:dyDescent="0.25">
      <c r="A121" s="17">
        <v>96</v>
      </c>
      <c r="B121" s="17">
        <v>6.6665865576732095</v>
      </c>
      <c r="C121" s="17">
        <v>-0.86658655767320969</v>
      </c>
      <c r="E121" s="17">
        <v>77.016129032258064</v>
      </c>
      <c r="F121" s="17">
        <v>12.1</v>
      </c>
    </row>
    <row r="122" spans="1:6" x14ac:dyDescent="0.25">
      <c r="A122" s="17">
        <v>97</v>
      </c>
      <c r="B122" s="17">
        <v>10.031731297133385</v>
      </c>
      <c r="C122" s="17">
        <v>-2.0317312971333852</v>
      </c>
      <c r="E122" s="17">
        <v>77.822580645161281</v>
      </c>
      <c r="F122" s="17">
        <v>12.2</v>
      </c>
    </row>
    <row r="123" spans="1:6" x14ac:dyDescent="0.25">
      <c r="A123" s="17">
        <v>98</v>
      </c>
      <c r="B123" s="17">
        <v>10.357203669377787</v>
      </c>
      <c r="C123" s="17">
        <v>5.0427963306222132</v>
      </c>
      <c r="E123" s="17">
        <v>78.629032258064512</v>
      </c>
      <c r="F123" s="17">
        <v>12.8</v>
      </c>
    </row>
    <row r="124" spans="1:6" x14ac:dyDescent="0.25">
      <c r="A124" s="17">
        <v>99</v>
      </c>
      <c r="B124" s="17">
        <v>8.2673438553451124</v>
      </c>
      <c r="C124" s="17">
        <v>-4.867343855345112</v>
      </c>
      <c r="E124" s="17">
        <v>79.435483870967744</v>
      </c>
      <c r="F124" s="17">
        <v>12.9</v>
      </c>
    </row>
    <row r="125" spans="1:6" x14ac:dyDescent="0.25">
      <c r="A125" s="17">
        <v>100</v>
      </c>
      <c r="B125" s="17">
        <v>8.3820185696890217</v>
      </c>
      <c r="C125" s="17">
        <v>3.417981430310979</v>
      </c>
      <c r="E125" s="17">
        <v>80.241935483870961</v>
      </c>
      <c r="F125" s="17">
        <v>13.3</v>
      </c>
    </row>
    <row r="126" spans="1:6" x14ac:dyDescent="0.25">
      <c r="A126" s="17">
        <v>101</v>
      </c>
      <c r="B126" s="17">
        <v>12.683232627690957</v>
      </c>
      <c r="C126" s="17">
        <v>-1.7832326276909569</v>
      </c>
      <c r="E126" s="17">
        <v>81.048387096774192</v>
      </c>
      <c r="F126" s="17">
        <v>13.3</v>
      </c>
    </row>
    <row r="127" spans="1:6" x14ac:dyDescent="0.25">
      <c r="A127" s="17">
        <v>102</v>
      </c>
      <c r="B127" s="17">
        <v>7.5035909824608309</v>
      </c>
      <c r="C127" s="17">
        <v>0.39640901753916946</v>
      </c>
      <c r="E127" s="17">
        <v>81.854838709677423</v>
      </c>
      <c r="F127" s="17">
        <v>13.3</v>
      </c>
    </row>
    <row r="128" spans="1:6" x14ac:dyDescent="0.25">
      <c r="A128" s="17">
        <v>103</v>
      </c>
      <c r="B128" s="17">
        <v>10.423345690698957</v>
      </c>
      <c r="C128" s="17">
        <v>-0.32334569069895736</v>
      </c>
      <c r="E128" s="17">
        <v>82.661290322580641</v>
      </c>
      <c r="F128" s="17">
        <v>13.4</v>
      </c>
    </row>
    <row r="129" spans="1:6" x14ac:dyDescent="0.25">
      <c r="A129" s="17">
        <v>104</v>
      </c>
      <c r="B129" s="17">
        <v>10.22300327112854</v>
      </c>
      <c r="C129" s="17">
        <v>3.0769967288714604</v>
      </c>
      <c r="E129" s="17">
        <v>83.467741935483872</v>
      </c>
      <c r="F129" s="17">
        <v>13.5</v>
      </c>
    </row>
    <row r="130" spans="1:6" x14ac:dyDescent="0.25">
      <c r="A130" s="17">
        <v>105</v>
      </c>
      <c r="B130" s="17">
        <v>8.0446152076414208</v>
      </c>
      <c r="C130" s="17">
        <v>-2.1446152076414204</v>
      </c>
      <c r="E130" s="17">
        <v>84.274193548387089</v>
      </c>
      <c r="F130" s="17">
        <v>13.6</v>
      </c>
    </row>
    <row r="131" spans="1:6" x14ac:dyDescent="0.25">
      <c r="A131" s="17">
        <v>106</v>
      </c>
      <c r="B131" s="17">
        <v>18.320164420646247</v>
      </c>
      <c r="C131" s="17">
        <v>-5.5201644206462461</v>
      </c>
      <c r="E131" s="17">
        <v>85.08064516129032</v>
      </c>
      <c r="F131" s="17">
        <v>13.7</v>
      </c>
    </row>
    <row r="132" spans="1:6" x14ac:dyDescent="0.25">
      <c r="A132" s="17">
        <v>107</v>
      </c>
      <c r="B132" s="17">
        <v>12.67941196979249</v>
      </c>
      <c r="C132" s="17">
        <v>-6.5794119697924902</v>
      </c>
      <c r="E132" s="17">
        <v>85.887096774193552</v>
      </c>
      <c r="F132" s="17">
        <v>13.8</v>
      </c>
    </row>
    <row r="133" spans="1:6" x14ac:dyDescent="0.25">
      <c r="A133" s="17">
        <v>108</v>
      </c>
      <c r="B133" s="17">
        <v>13.020291033639923</v>
      </c>
      <c r="C133" s="17">
        <v>-3.5202910336399231</v>
      </c>
      <c r="E133" s="17">
        <v>86.693548387096769</v>
      </c>
      <c r="F133" s="17">
        <v>13.8</v>
      </c>
    </row>
    <row r="134" spans="1:6" x14ac:dyDescent="0.25">
      <c r="A134" s="17">
        <v>109</v>
      </c>
      <c r="B134" s="17">
        <v>9.7199066576295881</v>
      </c>
      <c r="C134" s="17">
        <v>1.9800933423704112</v>
      </c>
      <c r="E134" s="17">
        <v>87.5</v>
      </c>
      <c r="F134" s="17">
        <v>14.4</v>
      </c>
    </row>
    <row r="135" spans="1:6" x14ac:dyDescent="0.25">
      <c r="A135" s="17">
        <v>110</v>
      </c>
      <c r="B135" s="17">
        <v>9.5169784601436156</v>
      </c>
      <c r="C135" s="17">
        <v>1.7830215398563851</v>
      </c>
      <c r="E135" s="17">
        <v>88.306451612903217</v>
      </c>
      <c r="F135" s="17">
        <v>14.8</v>
      </c>
    </row>
    <row r="136" spans="1:6" x14ac:dyDescent="0.25">
      <c r="A136" s="17">
        <v>111</v>
      </c>
      <c r="B136" s="17">
        <v>10.385452941773075</v>
      </c>
      <c r="C136" s="17">
        <v>-0.7854529417730749</v>
      </c>
      <c r="E136" s="17">
        <v>89.112903225806448</v>
      </c>
      <c r="F136" s="17">
        <v>15</v>
      </c>
    </row>
    <row r="137" spans="1:6" x14ac:dyDescent="0.25">
      <c r="A137" s="17">
        <v>112</v>
      </c>
      <c r="B137" s="17">
        <v>7.8661540996463915</v>
      </c>
      <c r="C137" s="17">
        <v>-3.8661540996463915</v>
      </c>
      <c r="E137" s="17">
        <v>89.91935483870968</v>
      </c>
      <c r="F137" s="17">
        <v>15.1</v>
      </c>
    </row>
    <row r="138" spans="1:6" x14ac:dyDescent="0.25">
      <c r="A138" s="17">
        <v>113</v>
      </c>
      <c r="B138" s="17">
        <v>9.732616517224038</v>
      </c>
      <c r="C138" s="17">
        <v>-2.5326165172240378</v>
      </c>
      <c r="E138" s="17">
        <v>90.725806451612897</v>
      </c>
      <c r="F138" s="17">
        <v>15.4</v>
      </c>
    </row>
    <row r="139" spans="1:6" x14ac:dyDescent="0.25">
      <c r="A139" s="17">
        <v>114</v>
      </c>
      <c r="B139" s="17">
        <v>10.773363384279973</v>
      </c>
      <c r="C139" s="17">
        <v>7.726636615720027</v>
      </c>
      <c r="E139" s="17">
        <v>91.532258064516128</v>
      </c>
      <c r="F139" s="17">
        <v>15.7</v>
      </c>
    </row>
    <row r="140" spans="1:6" x14ac:dyDescent="0.25">
      <c r="A140" s="17">
        <v>115</v>
      </c>
      <c r="B140" s="17">
        <v>9.7822799358604016</v>
      </c>
      <c r="C140" s="17">
        <v>-7.0822799358604014</v>
      </c>
      <c r="E140" s="17">
        <v>92.338709677419345</v>
      </c>
      <c r="F140" s="17">
        <v>16.5</v>
      </c>
    </row>
    <row r="141" spans="1:6" x14ac:dyDescent="0.25">
      <c r="A141" s="17">
        <v>116</v>
      </c>
      <c r="B141" s="17">
        <v>9.4541809911545123</v>
      </c>
      <c r="C141" s="17">
        <v>-1.8541809911545126</v>
      </c>
      <c r="E141" s="17">
        <v>93.145161290322577</v>
      </c>
      <c r="F141" s="17">
        <v>16.7</v>
      </c>
    </row>
    <row r="142" spans="1:6" x14ac:dyDescent="0.25">
      <c r="A142" s="17">
        <v>117</v>
      </c>
      <c r="B142" s="17">
        <v>9.1643579714750985</v>
      </c>
      <c r="C142" s="17">
        <v>4.5356420285249008</v>
      </c>
      <c r="E142" s="17">
        <v>93.951612903225808</v>
      </c>
      <c r="F142" s="17">
        <v>17.2</v>
      </c>
    </row>
    <row r="143" spans="1:6" x14ac:dyDescent="0.25">
      <c r="A143" s="17">
        <v>118</v>
      </c>
      <c r="B143" s="17">
        <v>10.641552508522974</v>
      </c>
      <c r="C143" s="17">
        <v>5.8584474914770261</v>
      </c>
      <c r="E143" s="17">
        <v>94.758064516129025</v>
      </c>
      <c r="F143" s="17">
        <v>17.3</v>
      </c>
    </row>
    <row r="144" spans="1:6" x14ac:dyDescent="0.25">
      <c r="A144" s="17">
        <v>119</v>
      </c>
      <c r="B144" s="17">
        <v>9.4074356494205578</v>
      </c>
      <c r="C144" s="17">
        <v>-2.0074356494205574</v>
      </c>
      <c r="E144" s="17">
        <v>95.564516129032256</v>
      </c>
      <c r="F144" s="17">
        <v>18.5</v>
      </c>
    </row>
    <row r="145" spans="1:6" x14ac:dyDescent="0.25">
      <c r="A145" s="17">
        <v>120</v>
      </c>
      <c r="B145" s="17">
        <v>8.655614769153452</v>
      </c>
      <c r="C145" s="17">
        <v>-3.2556147691534516</v>
      </c>
      <c r="E145" s="17">
        <v>96.370967741935488</v>
      </c>
      <c r="F145" s="17">
        <v>19.5</v>
      </c>
    </row>
    <row r="146" spans="1:6" x14ac:dyDescent="0.25">
      <c r="A146" s="17">
        <v>121</v>
      </c>
      <c r="B146" s="17">
        <v>10.64031856159316</v>
      </c>
      <c r="C146" s="17">
        <v>-6.8403185615931603</v>
      </c>
      <c r="E146" s="17">
        <v>97.177419354838705</v>
      </c>
      <c r="F146" s="17">
        <v>22</v>
      </c>
    </row>
    <row r="147" spans="1:6" x14ac:dyDescent="0.25">
      <c r="A147" s="17">
        <v>122</v>
      </c>
      <c r="B147" s="17">
        <v>9.9255430166689091</v>
      </c>
      <c r="C147" s="17">
        <v>-2.9255430166689091</v>
      </c>
      <c r="E147" s="17">
        <v>97.983870967741936</v>
      </c>
      <c r="F147" s="17">
        <v>22.8</v>
      </c>
    </row>
    <row r="148" spans="1:6" x14ac:dyDescent="0.25">
      <c r="A148" s="17">
        <v>123</v>
      </c>
      <c r="B148" s="17">
        <v>11.156025355847916</v>
      </c>
      <c r="C148" s="17">
        <v>-1.3560253558479154</v>
      </c>
      <c r="E148" s="17">
        <v>98.790322580645153</v>
      </c>
      <c r="F148" s="17">
        <v>28.9</v>
      </c>
    </row>
    <row r="149" spans="1:6" ht="15.75" thickBot="1" x14ac:dyDescent="0.3">
      <c r="A149" s="18">
        <v>124</v>
      </c>
      <c r="B149" s="18">
        <v>10.720127617498258</v>
      </c>
      <c r="C149" s="18">
        <v>0.57987238250174222</v>
      </c>
      <c r="E149" s="18">
        <v>99.596774193548384</v>
      </c>
      <c r="F149" s="18">
        <v>30.2</v>
      </c>
    </row>
  </sheetData>
  <sortState ref="F26:F149">
    <sortCondition ref="F2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D469"/>
  <sheetViews>
    <sheetView tabSelected="1" workbookViewId="0">
      <selection activeCell="O8" sqref="O8"/>
    </sheetView>
  </sheetViews>
  <sheetFormatPr defaultRowHeight="15" x14ac:dyDescent="0.25"/>
  <cols>
    <col min="1" max="1" width="34.5703125" customWidth="1"/>
    <col min="3" max="4" width="15.140625" customWidth="1"/>
    <col min="6" max="6" width="14.5703125" customWidth="1"/>
    <col min="7" max="7" width="14.7109375" customWidth="1"/>
    <col min="8" max="8" width="15.28515625" customWidth="1"/>
    <col min="9" max="9" width="22.140625" customWidth="1"/>
    <col min="10" max="10" width="14.7109375" customWidth="1"/>
    <col min="11" max="11" width="15.28515625" customWidth="1"/>
    <col min="12" max="12" width="14.140625" customWidth="1"/>
  </cols>
  <sheetData>
    <row r="1" spans="1:12" ht="32.25" customHeight="1" x14ac:dyDescent="0.25"/>
    <row r="2" spans="1:12" ht="45" customHeight="1" x14ac:dyDescent="0.25"/>
    <row r="3" spans="1:12" x14ac:dyDescent="0.25">
      <c r="C3" s="1" t="s">
        <v>0</v>
      </c>
      <c r="D3" s="1" t="s">
        <v>2</v>
      </c>
      <c r="E3" s="1" t="s">
        <v>1</v>
      </c>
    </row>
    <row r="4" spans="1:12" x14ac:dyDescent="0.25">
      <c r="A4" s="3" t="s">
        <v>3</v>
      </c>
      <c r="B4" s="3" t="s">
        <v>4</v>
      </c>
      <c r="C4" s="2">
        <v>6.4</v>
      </c>
      <c r="D4" s="2">
        <v>1.5420000553131099</v>
      </c>
      <c r="E4" s="2">
        <v>0.02</v>
      </c>
      <c r="F4" s="5">
        <f>POWER(C4,2)</f>
        <v>40.960000000000008</v>
      </c>
      <c r="G4" s="5">
        <f>C4-C$129</f>
        <v>-3.5419354838709651</v>
      </c>
      <c r="H4" s="24">
        <f>POWER(G4,2)</f>
        <v>12.545306971904248</v>
      </c>
      <c r="I4" s="24">
        <f>J$282+J$285*D4+J$288*E4</f>
        <v>6.4222705274216141</v>
      </c>
      <c r="J4" s="24">
        <f>C4-I4</f>
        <v>-2.2270527421613728E-2</v>
      </c>
      <c r="K4" s="24">
        <f>POWER(J4,2)</f>
        <v>4.95976391636849E-4</v>
      </c>
      <c r="L4" s="24">
        <f>(I4-C$129)^2</f>
        <v>12.388041405657615</v>
      </c>
    </row>
    <row r="5" spans="1:12" x14ac:dyDescent="0.25">
      <c r="A5" s="4" t="s">
        <v>5</v>
      </c>
      <c r="B5" s="4" t="s">
        <v>6</v>
      </c>
      <c r="C5" s="2">
        <v>8.9</v>
      </c>
      <c r="D5" s="2">
        <v>7.2529997825622603</v>
      </c>
      <c r="E5" s="2">
        <v>13.4</v>
      </c>
      <c r="F5" s="5">
        <f t="shared" ref="F5:F68" si="0">POWER(C5,2)</f>
        <v>79.210000000000008</v>
      </c>
      <c r="G5" s="5">
        <f t="shared" ref="G5:G68" si="1">C5-C$129</f>
        <v>-1.0419354838709651</v>
      </c>
      <c r="H5" s="24">
        <f t="shared" ref="H5:H68" si="2">POWER(G5,2)</f>
        <v>1.0856295525494222</v>
      </c>
      <c r="I5" s="24">
        <f t="shared" ref="I5:I68" si="3">J$282+J$285*D5+J$288*E5</f>
        <v>10.090992643180346</v>
      </c>
      <c r="J5" s="24">
        <f t="shared" ref="J5:J68" si="4">C5-I5</f>
        <v>-1.1909926431803459</v>
      </c>
      <c r="K5" s="24">
        <f t="shared" ref="K5:K68" si="5">POWER(J5,2)</f>
        <v>1.4184634761097068</v>
      </c>
      <c r="L5" s="24">
        <f t="shared" ref="L5:L68" si="6">(I5-C$129)^2</f>
        <v>2.2218036741382126E-2</v>
      </c>
    </row>
    <row r="6" spans="1:12" x14ac:dyDescent="0.25">
      <c r="A6" s="4" t="s">
        <v>7</v>
      </c>
      <c r="B6" s="4" t="s">
        <v>8</v>
      </c>
      <c r="C6" s="2">
        <v>9.1</v>
      </c>
      <c r="D6" s="2">
        <v>9.4829998016357404</v>
      </c>
      <c r="E6" s="2">
        <v>14.6</v>
      </c>
      <c r="F6" s="5">
        <f t="shared" si="0"/>
        <v>82.809999999999988</v>
      </c>
      <c r="G6" s="5">
        <f t="shared" si="1"/>
        <v>-0.84193548387096584</v>
      </c>
      <c r="H6" s="24">
        <f t="shared" si="2"/>
        <v>0.70885535900103736</v>
      </c>
      <c r="I6" s="24">
        <f t="shared" si="3"/>
        <v>10.922652044353722</v>
      </c>
      <c r="J6" s="24">
        <f t="shared" si="4"/>
        <v>-1.8226520443537222</v>
      </c>
      <c r="K6" s="24">
        <f t="shared" si="5"/>
        <v>3.3220604747868028</v>
      </c>
      <c r="L6" s="24">
        <f t="shared" si="6"/>
        <v>0.96180497200512793</v>
      </c>
    </row>
    <row r="7" spans="1:12" x14ac:dyDescent="0.25">
      <c r="A7" s="4" t="s">
        <v>9</v>
      </c>
      <c r="B7" s="4" t="s">
        <v>10</v>
      </c>
      <c r="C7" s="2">
        <v>11.7</v>
      </c>
      <c r="D7" s="2">
        <v>5.3870000839233398</v>
      </c>
      <c r="E7" s="2">
        <v>13.4</v>
      </c>
      <c r="F7" s="5">
        <f t="shared" si="0"/>
        <v>136.88999999999999</v>
      </c>
      <c r="G7" s="5">
        <f t="shared" si="1"/>
        <v>1.7580645161290338</v>
      </c>
      <c r="H7" s="24">
        <f t="shared" si="2"/>
        <v>3.0907908428720137</v>
      </c>
      <c r="I7" s="24">
        <f t="shared" si="3"/>
        <v>9.5450044471367121</v>
      </c>
      <c r="J7" s="24">
        <f t="shared" si="4"/>
        <v>2.1549955528632871</v>
      </c>
      <c r="K7" s="24">
        <f t="shared" si="5"/>
        <v>4.6440058328605449</v>
      </c>
      <c r="L7" s="24">
        <f t="shared" si="6"/>
        <v>0.15755424792292919</v>
      </c>
    </row>
    <row r="8" spans="1:12" x14ac:dyDescent="0.25">
      <c r="A8" s="4" t="s">
        <v>11</v>
      </c>
      <c r="B8" s="4" t="s">
        <v>12</v>
      </c>
      <c r="C8" s="2">
        <v>11.4</v>
      </c>
      <c r="D8" s="2">
        <v>4.7859997749328604</v>
      </c>
      <c r="E8" s="2">
        <v>14.9</v>
      </c>
      <c r="F8" s="5">
        <f t="shared" si="0"/>
        <v>129.96</v>
      </c>
      <c r="G8" s="5">
        <f t="shared" si="1"/>
        <v>1.4580645161290349</v>
      </c>
      <c r="H8" s="24">
        <f t="shared" si="2"/>
        <v>2.1259521331945965</v>
      </c>
      <c r="I8" s="24">
        <f t="shared" si="3"/>
        <v>9.5931095223941085</v>
      </c>
      <c r="J8" s="24">
        <f t="shared" si="4"/>
        <v>1.8068904776058918</v>
      </c>
      <c r="K8" s="24">
        <f t="shared" si="5"/>
        <v>3.2648531980628479</v>
      </c>
      <c r="L8" s="24">
        <f t="shared" si="6"/>
        <v>0.1216795514002537</v>
      </c>
    </row>
    <row r="9" spans="1:12" x14ac:dyDescent="0.25">
      <c r="A9" s="4" t="s">
        <v>13</v>
      </c>
      <c r="B9" s="4" t="s">
        <v>14</v>
      </c>
      <c r="C9" s="2">
        <v>2.6</v>
      </c>
      <c r="D9" s="2">
        <v>5.2199997901916504</v>
      </c>
      <c r="E9" s="2">
        <v>3.7</v>
      </c>
      <c r="F9" s="5">
        <f t="shared" si="0"/>
        <v>6.7600000000000007</v>
      </c>
      <c r="G9" s="5">
        <f t="shared" si="1"/>
        <v>-7.3419354838709658</v>
      </c>
      <c r="H9" s="24">
        <f t="shared" si="2"/>
        <v>53.904016649323594</v>
      </c>
      <c r="I9" s="24">
        <f t="shared" si="3"/>
        <v>8.047887145994185</v>
      </c>
      <c r="J9" s="24">
        <f t="shared" si="4"/>
        <v>-5.4478871459941853</v>
      </c>
      <c r="K9" s="24">
        <f t="shared" si="5"/>
        <v>29.679474355488669</v>
      </c>
      <c r="L9" s="24">
        <f t="shared" si="6"/>
        <v>3.5874191062137948</v>
      </c>
    </row>
    <row r="10" spans="1:12" x14ac:dyDescent="0.25">
      <c r="A10" s="4" t="s">
        <v>15</v>
      </c>
      <c r="B10" s="4" t="s">
        <v>16</v>
      </c>
      <c r="C10" s="2">
        <v>5.7</v>
      </c>
      <c r="D10" s="2">
        <v>0.962000012397766</v>
      </c>
      <c r="E10" s="2">
        <v>22.1</v>
      </c>
      <c r="F10" s="5">
        <f t="shared" si="0"/>
        <v>32.49</v>
      </c>
      <c r="G10" s="5">
        <f t="shared" si="1"/>
        <v>-4.2419354838709653</v>
      </c>
      <c r="H10" s="24">
        <f t="shared" si="2"/>
        <v>17.994016649323601</v>
      </c>
      <c r="I10" s="24">
        <f t="shared" si="3"/>
        <v>9.5492061359861147</v>
      </c>
      <c r="J10" s="24">
        <f t="shared" si="4"/>
        <v>-3.8492061359861145</v>
      </c>
      <c r="K10" s="24">
        <f t="shared" si="5"/>
        <v>14.816387877313154</v>
      </c>
      <c r="L10" s="24">
        <f t="shared" si="6"/>
        <v>0.15423634069006018</v>
      </c>
    </row>
    <row r="11" spans="1:12" x14ac:dyDescent="0.25">
      <c r="A11" s="4" t="s">
        <v>17</v>
      </c>
      <c r="B11" s="4" t="s">
        <v>18</v>
      </c>
      <c r="C11" s="2">
        <v>6.1</v>
      </c>
      <c r="D11" s="2">
        <v>4.3080000877380398</v>
      </c>
      <c r="E11" s="2">
        <v>0.9</v>
      </c>
      <c r="F11" s="5">
        <f t="shared" si="0"/>
        <v>37.209999999999994</v>
      </c>
      <c r="G11" s="5">
        <f t="shared" si="1"/>
        <v>-3.8419354838709658</v>
      </c>
      <c r="H11" s="24">
        <f t="shared" si="2"/>
        <v>14.760468262226832</v>
      </c>
      <c r="I11" s="24">
        <f t="shared" si="3"/>
        <v>7.3629851512115536</v>
      </c>
      <c r="J11" s="24">
        <f t="shared" si="4"/>
        <v>-1.262985151211554</v>
      </c>
      <c r="K11" s="24">
        <f t="shared" si="5"/>
        <v>1.5951314921808719</v>
      </c>
      <c r="L11" s="24">
        <f t="shared" si="6"/>
        <v>6.6509848183240914</v>
      </c>
    </row>
    <row r="12" spans="1:12" x14ac:dyDescent="0.25">
      <c r="A12" s="4" t="s">
        <v>19</v>
      </c>
      <c r="B12" s="4" t="s">
        <v>20</v>
      </c>
      <c r="C12" s="2">
        <v>15.7</v>
      </c>
      <c r="D12" s="2">
        <v>6.3229999542236301</v>
      </c>
      <c r="E12" s="2">
        <v>15.9</v>
      </c>
      <c r="F12" s="5">
        <f t="shared" si="0"/>
        <v>246.48999999999998</v>
      </c>
      <c r="G12" s="5">
        <f t="shared" si="1"/>
        <v>5.7580645161290338</v>
      </c>
      <c r="H12" s="24">
        <f t="shared" si="2"/>
        <v>33.155306971904281</v>
      </c>
      <c r="I12" s="24">
        <f t="shared" si="3"/>
        <v>10.192137508839563</v>
      </c>
      <c r="J12" s="24">
        <f t="shared" si="4"/>
        <v>5.5078624911604361</v>
      </c>
      <c r="K12" s="24">
        <f t="shared" si="5"/>
        <v>30.336549221532046</v>
      </c>
      <c r="L12" s="24">
        <f t="shared" si="6"/>
        <v>6.2601053298386777E-2</v>
      </c>
    </row>
    <row r="13" spans="1:12" x14ac:dyDescent="0.25">
      <c r="A13" s="4" t="s">
        <v>21</v>
      </c>
      <c r="B13" s="4" t="s">
        <v>22</v>
      </c>
      <c r="C13" s="2">
        <v>5.9</v>
      </c>
      <c r="D13" s="2">
        <v>9.3680000305175799</v>
      </c>
      <c r="E13" s="2">
        <v>16.3</v>
      </c>
      <c r="F13" s="5">
        <f t="shared" si="0"/>
        <v>34.81</v>
      </c>
      <c r="G13" s="5">
        <f t="shared" si="1"/>
        <v>-4.0419354838709651</v>
      </c>
      <c r="H13" s="24">
        <f t="shared" si="2"/>
        <v>16.337242455775215</v>
      </c>
      <c r="I13" s="24">
        <f t="shared" si="3"/>
        <v>11.142820906426355</v>
      </c>
      <c r="J13" s="24">
        <f t="shared" si="4"/>
        <v>-5.2428209064263545</v>
      </c>
      <c r="K13" s="24">
        <f t="shared" si="5"/>
        <v>27.487171056861261</v>
      </c>
      <c r="L13" s="24">
        <f t="shared" si="6"/>
        <v>1.442125798106036</v>
      </c>
    </row>
    <row r="14" spans="1:12" x14ac:dyDescent="0.25">
      <c r="A14" s="4" t="s">
        <v>23</v>
      </c>
      <c r="B14" s="4" t="s">
        <v>24</v>
      </c>
      <c r="C14" s="2">
        <v>11.6</v>
      </c>
      <c r="D14" s="2">
        <v>2.19700002670288</v>
      </c>
      <c r="E14" s="2">
        <v>1.9</v>
      </c>
      <c r="F14" s="5">
        <f t="shared" si="0"/>
        <v>134.56</v>
      </c>
      <c r="G14" s="5">
        <f t="shared" si="1"/>
        <v>1.6580645161290342</v>
      </c>
      <c r="H14" s="24">
        <f t="shared" si="2"/>
        <v>2.7491779396462084</v>
      </c>
      <c r="I14" s="24">
        <f t="shared" si="3"/>
        <v>6.8946147496320211</v>
      </c>
      <c r="J14" s="24">
        <f t="shared" si="4"/>
        <v>4.7053852503679785</v>
      </c>
      <c r="K14" s="24">
        <f t="shared" si="5"/>
        <v>22.140650354380522</v>
      </c>
      <c r="L14" s="24">
        <f t="shared" si="6"/>
        <v>9.2861636573225788</v>
      </c>
    </row>
    <row r="15" spans="1:12" x14ac:dyDescent="0.25">
      <c r="A15" s="4" t="s">
        <v>25</v>
      </c>
      <c r="B15" s="4" t="s">
        <v>26</v>
      </c>
      <c r="C15" s="2">
        <v>12.9</v>
      </c>
      <c r="D15" s="2">
        <v>3.2579998970031698</v>
      </c>
      <c r="E15" s="2">
        <v>10.5</v>
      </c>
      <c r="F15" s="5">
        <f t="shared" si="0"/>
        <v>166.41</v>
      </c>
      <c r="G15" s="5">
        <f t="shared" si="1"/>
        <v>2.9580645161290349</v>
      </c>
      <c r="H15" s="24">
        <f t="shared" si="2"/>
        <v>8.7501456815817011</v>
      </c>
      <c r="I15" s="24">
        <f t="shared" si="3"/>
        <v>8.4890798266267051</v>
      </c>
      <c r="J15" s="24">
        <f t="shared" si="4"/>
        <v>4.4109201733732952</v>
      </c>
      <c r="K15" s="24">
        <f t="shared" si="5"/>
        <v>19.4562167758715</v>
      </c>
      <c r="L15" s="24">
        <f t="shared" si="6"/>
        <v>2.1107895607866518</v>
      </c>
    </row>
    <row r="16" spans="1:12" x14ac:dyDescent="0.25">
      <c r="A16" s="4" t="s">
        <v>27</v>
      </c>
      <c r="B16" s="4" t="s">
        <v>28</v>
      </c>
      <c r="C16" s="2">
        <v>11.5</v>
      </c>
      <c r="D16" s="2">
        <v>17.9409999847412</v>
      </c>
      <c r="E16" s="2">
        <v>26.2</v>
      </c>
      <c r="F16" s="5">
        <f t="shared" si="0"/>
        <v>132.25</v>
      </c>
      <c r="G16" s="5">
        <f t="shared" si="1"/>
        <v>1.5580645161290345</v>
      </c>
      <c r="H16" s="24">
        <f t="shared" si="2"/>
        <v>2.4275650364204027</v>
      </c>
      <c r="I16" s="24">
        <f t="shared" si="3"/>
        <v>15.129379664262833</v>
      </c>
      <c r="J16" s="24">
        <f t="shared" si="4"/>
        <v>-3.6293796642628333</v>
      </c>
      <c r="K16" s="24">
        <f t="shared" si="5"/>
        <v>13.172396747364596</v>
      </c>
      <c r="L16" s="24">
        <f t="shared" si="6"/>
        <v>26.909577124681459</v>
      </c>
    </row>
    <row r="17" spans="1:12" x14ac:dyDescent="0.25">
      <c r="A17" s="4" t="s">
        <v>29</v>
      </c>
      <c r="B17" s="4" t="s">
        <v>30</v>
      </c>
      <c r="C17" s="2">
        <v>7.9</v>
      </c>
      <c r="D17" s="2">
        <v>5.2610001564025897</v>
      </c>
      <c r="E17" s="2">
        <v>19.2</v>
      </c>
      <c r="F17" s="5">
        <f t="shared" si="0"/>
        <v>62.410000000000004</v>
      </c>
      <c r="G17" s="5">
        <f t="shared" si="1"/>
        <v>-2.0419354838709651</v>
      </c>
      <c r="H17" s="24">
        <f t="shared" si="2"/>
        <v>4.1695005202913524</v>
      </c>
      <c r="I17" s="24">
        <f t="shared" si="3"/>
        <v>10.374102990104195</v>
      </c>
      <c r="J17" s="24">
        <f t="shared" si="4"/>
        <v>-2.4741029901041944</v>
      </c>
      <c r="K17" s="24">
        <f t="shared" si="5"/>
        <v>6.1211856056425153</v>
      </c>
      <c r="L17" s="24">
        <f t="shared" si="6"/>
        <v>0.1867687534438483</v>
      </c>
    </row>
    <row r="18" spans="1:12" x14ac:dyDescent="0.25">
      <c r="A18" s="4" t="s">
        <v>31</v>
      </c>
      <c r="B18" s="4" t="s">
        <v>32</v>
      </c>
      <c r="C18" s="2">
        <v>14.8</v>
      </c>
      <c r="D18" s="2">
        <v>6.05900001525879</v>
      </c>
      <c r="E18" s="2">
        <v>22.2</v>
      </c>
      <c r="F18" s="5">
        <f t="shared" si="0"/>
        <v>219.04000000000002</v>
      </c>
      <c r="G18" s="5">
        <f t="shared" si="1"/>
        <v>4.8580645161290352</v>
      </c>
      <c r="H18" s="24">
        <f t="shared" si="2"/>
        <v>23.600790842872037</v>
      </c>
      <c r="I18" s="24">
        <f t="shared" si="3"/>
        <v>11.055509726251465</v>
      </c>
      <c r="J18" s="24">
        <f t="shared" si="4"/>
        <v>3.7444902737485357</v>
      </c>
      <c r="K18" s="24">
        <f t="shared" si="5"/>
        <v>14.021207410197384</v>
      </c>
      <c r="L18" s="24">
        <f t="shared" si="6"/>
        <v>1.2400475932933035</v>
      </c>
    </row>
    <row r="19" spans="1:12" x14ac:dyDescent="0.25">
      <c r="A19" s="4" t="s">
        <v>33</v>
      </c>
      <c r="B19" s="4" t="s">
        <v>34</v>
      </c>
      <c r="C19" s="2">
        <v>15</v>
      </c>
      <c r="D19" s="2">
        <v>1.5279999971389799</v>
      </c>
      <c r="E19" s="2">
        <v>23.7</v>
      </c>
      <c r="F19" s="5">
        <f t="shared" si="0"/>
        <v>225</v>
      </c>
      <c r="G19" s="5">
        <f t="shared" si="1"/>
        <v>5.0580645161290345</v>
      </c>
      <c r="H19" s="24">
        <f t="shared" si="2"/>
        <v>25.584016649323644</v>
      </c>
      <c r="I19" s="24">
        <f t="shared" si="3"/>
        <v>9.9537038700094342</v>
      </c>
      <c r="J19" s="24">
        <f t="shared" si="4"/>
        <v>5.0462961299905658</v>
      </c>
      <c r="K19" s="24">
        <f t="shared" si="5"/>
        <v>25.465104631557761</v>
      </c>
      <c r="L19" s="24">
        <f t="shared" si="6"/>
        <v>1.3849491230410356E-4</v>
      </c>
    </row>
    <row r="20" spans="1:12" x14ac:dyDescent="0.25">
      <c r="A20" s="4" t="s">
        <v>35</v>
      </c>
      <c r="B20" s="4" t="s">
        <v>36</v>
      </c>
      <c r="C20" s="2">
        <v>15.1</v>
      </c>
      <c r="D20" s="2">
        <v>12.2760000228882</v>
      </c>
      <c r="E20" s="2">
        <v>17</v>
      </c>
      <c r="F20" s="5">
        <f t="shared" si="0"/>
        <v>228.01</v>
      </c>
      <c r="G20" s="5">
        <f t="shared" si="1"/>
        <v>5.1580645161290342</v>
      </c>
      <c r="H20" s="24">
        <f t="shared" si="2"/>
        <v>26.605629552549448</v>
      </c>
      <c r="I20" s="24">
        <f t="shared" si="3"/>
        <v>12.098209662443491</v>
      </c>
      <c r="J20" s="24">
        <f t="shared" si="4"/>
        <v>3.0017903375565087</v>
      </c>
      <c r="K20" s="24">
        <f t="shared" si="5"/>
        <v>9.0107452306476183</v>
      </c>
      <c r="L20" s="24">
        <f t="shared" si="6"/>
        <v>4.6495183331786194</v>
      </c>
    </row>
    <row r="21" spans="1:12" x14ac:dyDescent="0.25">
      <c r="A21" s="4" t="s">
        <v>37</v>
      </c>
      <c r="B21" s="4" t="s">
        <v>38</v>
      </c>
      <c r="C21" s="2">
        <v>5.9</v>
      </c>
      <c r="D21" s="2">
        <v>1.0479999780654901</v>
      </c>
      <c r="E21" s="2">
        <v>21.7</v>
      </c>
      <c r="F21" s="5">
        <f t="shared" si="0"/>
        <v>34.81</v>
      </c>
      <c r="G21" s="5">
        <f t="shared" si="1"/>
        <v>-4.0419354838709651</v>
      </c>
      <c r="H21" s="24">
        <f t="shared" si="2"/>
        <v>16.337242455775215</v>
      </c>
      <c r="I21" s="24">
        <f t="shared" si="3"/>
        <v>9.5146477870636481</v>
      </c>
      <c r="J21" s="24">
        <f t="shared" si="4"/>
        <v>-3.6146477870636478</v>
      </c>
      <c r="K21" s="24">
        <f t="shared" si="5"/>
        <v>13.065678624524125</v>
      </c>
      <c r="L21" s="24">
        <f t="shared" si="6"/>
        <v>0.18257477584290197</v>
      </c>
    </row>
    <row r="22" spans="1:12" x14ac:dyDescent="0.25">
      <c r="A22" s="4" t="s">
        <v>39</v>
      </c>
      <c r="B22" s="4" t="s">
        <v>40</v>
      </c>
      <c r="C22" s="2">
        <v>19.5</v>
      </c>
      <c r="D22" s="2">
        <v>3.3610000610351598</v>
      </c>
      <c r="E22" s="2">
        <v>22.6</v>
      </c>
      <c r="F22" s="5">
        <f t="shared" si="0"/>
        <v>380.25</v>
      </c>
      <c r="G22" s="5">
        <f t="shared" si="1"/>
        <v>9.5580645161290345</v>
      </c>
      <c r="H22" s="24">
        <f t="shared" si="2"/>
        <v>91.356597294484956</v>
      </c>
      <c r="I22" s="24">
        <f t="shared" si="3"/>
        <v>10.325801519901784</v>
      </c>
      <c r="J22" s="24">
        <f t="shared" si="4"/>
        <v>9.1741984800982159</v>
      </c>
      <c r="K22" s="24">
        <f t="shared" si="5"/>
        <v>84.16591775223641</v>
      </c>
      <c r="L22" s="24">
        <f t="shared" si="6"/>
        <v>0.14735313361801372</v>
      </c>
    </row>
    <row r="23" spans="1:12" x14ac:dyDescent="0.25">
      <c r="A23" s="4" t="s">
        <v>41</v>
      </c>
      <c r="B23" s="4" t="s">
        <v>42</v>
      </c>
      <c r="C23" s="2">
        <v>10.4</v>
      </c>
      <c r="D23" s="2">
        <v>5.9200000762939498</v>
      </c>
      <c r="E23" s="2">
        <v>13.8</v>
      </c>
      <c r="F23" s="5">
        <f t="shared" si="0"/>
        <v>108.16000000000001</v>
      </c>
      <c r="G23" s="5">
        <f t="shared" si="1"/>
        <v>0.45806451612903487</v>
      </c>
      <c r="H23" s="24">
        <f t="shared" si="2"/>
        <v>0.20982310093652684</v>
      </c>
      <c r="I23" s="24">
        <f t="shared" si="3"/>
        <v>9.7606810838525533</v>
      </c>
      <c r="J23" s="24">
        <f t="shared" si="4"/>
        <v>0.63931891614744707</v>
      </c>
      <c r="K23" s="24">
        <f t="shared" si="5"/>
        <v>0.40872867654394646</v>
      </c>
      <c r="L23" s="24">
        <f t="shared" si="6"/>
        <v>3.2853157526034585E-2</v>
      </c>
    </row>
    <row r="24" spans="1:12" x14ac:dyDescent="0.25">
      <c r="A24" s="4" t="s">
        <v>43</v>
      </c>
      <c r="B24" s="4" t="s">
        <v>44</v>
      </c>
      <c r="C24" s="2">
        <v>11.6</v>
      </c>
      <c r="D24" s="2">
        <v>6.4829998016357404</v>
      </c>
      <c r="E24" s="2">
        <v>8.8000000000000007</v>
      </c>
      <c r="F24" s="5">
        <f t="shared" si="0"/>
        <v>134.56</v>
      </c>
      <c r="G24" s="5">
        <f t="shared" si="1"/>
        <v>1.6580645161290342</v>
      </c>
      <c r="H24" s="24">
        <f t="shared" si="2"/>
        <v>2.7491779396462084</v>
      </c>
      <c r="I24" s="24">
        <f t="shared" si="3"/>
        <v>9.178891477322404</v>
      </c>
      <c r="J24" s="24">
        <f t="shared" si="4"/>
        <v>2.4211085226775957</v>
      </c>
      <c r="K24" s="24">
        <f t="shared" si="5"/>
        <v>5.8617664785820898</v>
      </c>
      <c r="L24" s="24">
        <f t="shared" si="6"/>
        <v>0.58223615592968125</v>
      </c>
    </row>
    <row r="25" spans="1:12" x14ac:dyDescent="0.25">
      <c r="A25" s="4" t="s">
        <v>45</v>
      </c>
      <c r="B25" s="4" t="s">
        <v>46</v>
      </c>
      <c r="C25" s="2">
        <v>9.6999999999999993</v>
      </c>
      <c r="D25" s="2">
        <v>7.22300004959106</v>
      </c>
      <c r="E25" s="2">
        <v>13.7</v>
      </c>
      <c r="F25" s="5">
        <f t="shared" si="0"/>
        <v>94.089999999999989</v>
      </c>
      <c r="G25" s="5">
        <f t="shared" si="1"/>
        <v>-0.24193548387096619</v>
      </c>
      <c r="H25" s="24">
        <f t="shared" si="2"/>
        <v>5.8532778355878542E-2</v>
      </c>
      <c r="I25" s="24">
        <f t="shared" si="3"/>
        <v>10.127006114165589</v>
      </c>
      <c r="J25" s="24">
        <f t="shared" si="4"/>
        <v>-0.42700611416558942</v>
      </c>
      <c r="K25" s="24">
        <f t="shared" si="5"/>
        <v>0.18233422153479639</v>
      </c>
      <c r="L25" s="24">
        <f t="shared" si="6"/>
        <v>3.4251138197649113E-2</v>
      </c>
    </row>
    <row r="26" spans="1:12" x14ac:dyDescent="0.25">
      <c r="A26" s="4" t="s">
        <v>47</v>
      </c>
      <c r="B26" s="4" t="s">
        <v>48</v>
      </c>
      <c r="C26" s="2">
        <v>8</v>
      </c>
      <c r="D26" s="2">
        <v>4.4169998168945304</v>
      </c>
      <c r="E26" s="2">
        <v>12.9</v>
      </c>
      <c r="F26" s="5">
        <f t="shared" si="0"/>
        <v>64</v>
      </c>
      <c r="G26" s="5">
        <f t="shared" si="1"/>
        <v>-1.9419354838709655</v>
      </c>
      <c r="H26" s="24">
        <f t="shared" si="2"/>
        <v>3.7711134235171611</v>
      </c>
      <c r="I26" s="24">
        <f t="shared" si="3"/>
        <v>9.1865318600662498</v>
      </c>
      <c r="J26" s="24">
        <f t="shared" si="4"/>
        <v>-1.1865318600662498</v>
      </c>
      <c r="K26" s="24">
        <f t="shared" si="5"/>
        <v>1.4078578549522744</v>
      </c>
      <c r="L26" s="24">
        <f t="shared" si="6"/>
        <v>0.57063463485729649</v>
      </c>
    </row>
    <row r="27" spans="1:12" x14ac:dyDescent="0.25">
      <c r="A27" s="4" t="s">
        <v>49</v>
      </c>
      <c r="B27" s="4" t="s">
        <v>50</v>
      </c>
      <c r="C27" s="2">
        <v>7</v>
      </c>
      <c r="D27" s="2">
        <v>9.0930004119872994</v>
      </c>
      <c r="E27" s="2">
        <v>15.2</v>
      </c>
      <c r="F27" s="5">
        <f t="shared" si="0"/>
        <v>49</v>
      </c>
      <c r="G27" s="5">
        <f t="shared" si="1"/>
        <v>-2.9419354838709655</v>
      </c>
      <c r="H27" s="24">
        <f t="shared" si="2"/>
        <v>8.6549843912590916</v>
      </c>
      <c r="I27" s="24">
        <f t="shared" si="3"/>
        <v>10.898121595039402</v>
      </c>
      <c r="J27" s="24">
        <f t="shared" si="4"/>
        <v>-3.8981215950394024</v>
      </c>
      <c r="K27" s="24">
        <f t="shared" si="5"/>
        <v>15.195351969712535</v>
      </c>
      <c r="L27" s="24">
        <f t="shared" si="6"/>
        <v>0.9142918791914183</v>
      </c>
    </row>
    <row r="28" spans="1:12" x14ac:dyDescent="0.25">
      <c r="A28" s="4" t="s">
        <v>51</v>
      </c>
      <c r="B28" s="4" t="s">
        <v>52</v>
      </c>
      <c r="C28" s="2">
        <v>11.1</v>
      </c>
      <c r="D28" s="2">
        <v>3.71000003814697</v>
      </c>
      <c r="E28" s="2">
        <v>22.3</v>
      </c>
      <c r="F28" s="5">
        <f t="shared" si="0"/>
        <v>123.21</v>
      </c>
      <c r="G28" s="5">
        <f t="shared" si="1"/>
        <v>1.1580645161290342</v>
      </c>
      <c r="H28" s="24">
        <f t="shared" si="2"/>
        <v>1.341113423517174</v>
      </c>
      <c r="I28" s="24">
        <f t="shared" si="3"/>
        <v>10.38312695350632</v>
      </c>
      <c r="J28" s="24">
        <f t="shared" si="4"/>
        <v>0.71687304649367967</v>
      </c>
      <c r="K28" s="24">
        <f t="shared" si="5"/>
        <v>0.51390696478912945</v>
      </c>
      <c r="L28" s="24">
        <f t="shared" si="6"/>
        <v>0.19464991287900393</v>
      </c>
    </row>
    <row r="29" spans="1:12" x14ac:dyDescent="0.25">
      <c r="A29" s="4" t="s">
        <v>53</v>
      </c>
      <c r="B29" s="4" t="s">
        <v>54</v>
      </c>
      <c r="C29" s="2">
        <v>9.6999999999999993</v>
      </c>
      <c r="D29" s="2">
        <v>4.1550002098083496</v>
      </c>
      <c r="E29" s="2">
        <v>7.1</v>
      </c>
      <c r="F29" s="5">
        <f t="shared" si="0"/>
        <v>94.089999999999989</v>
      </c>
      <c r="G29" s="5">
        <f t="shared" si="1"/>
        <v>-0.24193548387096619</v>
      </c>
      <c r="H29" s="24">
        <f t="shared" si="2"/>
        <v>5.8532778355878542E-2</v>
      </c>
      <c r="I29" s="24">
        <f t="shared" si="3"/>
        <v>8.2439053427264621</v>
      </c>
      <c r="J29" s="24">
        <f t="shared" si="4"/>
        <v>1.4560946572735372</v>
      </c>
      <c r="K29" s="24">
        <f t="shared" si="5"/>
        <v>2.1202116509405395</v>
      </c>
      <c r="L29" s="24">
        <f t="shared" si="6"/>
        <v>2.8833063602352218</v>
      </c>
    </row>
    <row r="30" spans="1:12" x14ac:dyDescent="0.25">
      <c r="A30" s="4" t="s">
        <v>55</v>
      </c>
      <c r="B30" s="4" t="s">
        <v>56</v>
      </c>
      <c r="C30" s="2">
        <v>9.3000000000000007</v>
      </c>
      <c r="D30" s="2">
        <v>10.381999969482401</v>
      </c>
      <c r="E30" s="2">
        <v>15.1</v>
      </c>
      <c r="F30" s="5">
        <f t="shared" si="0"/>
        <v>86.490000000000009</v>
      </c>
      <c r="G30" s="5">
        <f t="shared" si="1"/>
        <v>-0.64193548387096477</v>
      </c>
      <c r="H30" s="24">
        <f t="shared" si="2"/>
        <v>0.41208116545264967</v>
      </c>
      <c r="I30" s="24">
        <f t="shared" si="3"/>
        <v>11.260350128566733</v>
      </c>
      <c r="J30" s="24">
        <f t="shared" si="4"/>
        <v>-1.9603501285667324</v>
      </c>
      <c r="K30" s="24">
        <f t="shared" si="5"/>
        <v>3.8429726265716044</v>
      </c>
      <c r="L30" s="24">
        <f t="shared" si="6"/>
        <v>1.7382171753482671</v>
      </c>
    </row>
    <row r="31" spans="1:12" x14ac:dyDescent="0.25">
      <c r="A31" s="4" t="s">
        <v>57</v>
      </c>
      <c r="B31" s="4" t="s">
        <v>58</v>
      </c>
      <c r="C31" s="2">
        <v>7.5</v>
      </c>
      <c r="D31" s="2">
        <v>8.1280002593994105</v>
      </c>
      <c r="E31" s="2">
        <v>13</v>
      </c>
      <c r="F31" s="5">
        <f t="shared" si="0"/>
        <v>56.25</v>
      </c>
      <c r="G31" s="5">
        <f t="shared" si="1"/>
        <v>-2.4419354838709655</v>
      </c>
      <c r="H31" s="24">
        <f t="shared" si="2"/>
        <v>5.9630489073881261</v>
      </c>
      <c r="I31" s="24">
        <f t="shared" si="3"/>
        <v>10.287294441815847</v>
      </c>
      <c r="J31" s="24">
        <f t="shared" si="4"/>
        <v>-2.7872944418158472</v>
      </c>
      <c r="K31" s="24">
        <f t="shared" si="5"/>
        <v>7.769010305377515</v>
      </c>
      <c r="L31" s="24">
        <f t="shared" si="6"/>
        <v>0.11927280983277457</v>
      </c>
    </row>
    <row r="32" spans="1:12" x14ac:dyDescent="0.25">
      <c r="A32" s="4" t="s">
        <v>59</v>
      </c>
      <c r="B32" s="4" t="s">
        <v>60</v>
      </c>
      <c r="C32" s="2">
        <v>11.5</v>
      </c>
      <c r="D32" s="2">
        <v>8.8500003814697301</v>
      </c>
      <c r="E32" s="2">
        <v>15</v>
      </c>
      <c r="F32" s="5">
        <f t="shared" si="0"/>
        <v>132.25</v>
      </c>
      <c r="G32" s="5">
        <f t="shared" si="1"/>
        <v>1.5580645161290345</v>
      </c>
      <c r="H32" s="24">
        <f t="shared" si="2"/>
        <v>2.4275650364204027</v>
      </c>
      <c r="I32" s="24">
        <f t="shared" si="3"/>
        <v>10.797159324877724</v>
      </c>
      <c r="J32" s="24">
        <f t="shared" si="4"/>
        <v>0.70284067512227644</v>
      </c>
      <c r="K32" s="24">
        <f t="shared" si="5"/>
        <v>0.49398501460633731</v>
      </c>
      <c r="L32" s="24">
        <f t="shared" si="6"/>
        <v>0.73140781822635259</v>
      </c>
    </row>
    <row r="33" spans="1:12" x14ac:dyDescent="0.25">
      <c r="A33" s="4" t="s">
        <v>61</v>
      </c>
      <c r="B33" s="4" t="s">
        <v>62</v>
      </c>
      <c r="C33" s="2">
        <v>10.1</v>
      </c>
      <c r="D33" s="2">
        <v>2.2639999389648402</v>
      </c>
      <c r="E33" s="2">
        <v>13.2</v>
      </c>
      <c r="F33" s="5">
        <f t="shared" si="0"/>
        <v>102.00999999999999</v>
      </c>
      <c r="G33" s="5">
        <f t="shared" si="1"/>
        <v>0.15806451612903416</v>
      </c>
      <c r="H33" s="24">
        <f t="shared" si="2"/>
        <v>2.49843912591057E-2</v>
      </c>
      <c r="I33" s="24">
        <f t="shared" si="3"/>
        <v>8.6013592610903089</v>
      </c>
      <c r="J33" s="24">
        <f t="shared" si="4"/>
        <v>1.4986407389096907</v>
      </c>
      <c r="K33" s="24">
        <f t="shared" si="5"/>
        <v>2.2459240643197838</v>
      </c>
      <c r="L33" s="24">
        <f t="shared" si="6"/>
        <v>1.7971446090848526</v>
      </c>
    </row>
    <row r="34" spans="1:12" x14ac:dyDescent="0.25">
      <c r="A34" s="4" t="s">
        <v>63</v>
      </c>
      <c r="B34" s="4" t="s">
        <v>64</v>
      </c>
      <c r="C34" s="2">
        <v>10.5</v>
      </c>
      <c r="D34" s="2">
        <v>2.3970000743865998</v>
      </c>
      <c r="E34" s="2">
        <v>19.100000000000001</v>
      </c>
      <c r="F34" s="5">
        <f t="shared" si="0"/>
        <v>110.25</v>
      </c>
      <c r="G34" s="5">
        <f t="shared" si="1"/>
        <v>0.55806451612903452</v>
      </c>
      <c r="H34" s="24">
        <f t="shared" si="2"/>
        <v>0.31143600416233341</v>
      </c>
      <c r="I34" s="24">
        <f t="shared" si="3"/>
        <v>9.5211712087609204</v>
      </c>
      <c r="J34" s="24">
        <f t="shared" si="4"/>
        <v>0.97882879123907962</v>
      </c>
      <c r="K34" s="24">
        <f t="shared" si="5"/>
        <v>0.95810580255855771</v>
      </c>
      <c r="L34" s="24">
        <f t="shared" si="6"/>
        <v>0.17704257520888173</v>
      </c>
    </row>
    <row r="35" spans="1:12" x14ac:dyDescent="0.25">
      <c r="A35" s="4" t="s">
        <v>65</v>
      </c>
      <c r="B35" s="4" t="s">
        <v>66</v>
      </c>
      <c r="C35" s="2">
        <v>9.1999999999999993</v>
      </c>
      <c r="D35" s="2">
        <v>4.9749999046325701</v>
      </c>
      <c r="E35" s="2">
        <v>13.9</v>
      </c>
      <c r="F35" s="5">
        <f t="shared" si="0"/>
        <v>84.639999999999986</v>
      </c>
      <c r="G35" s="5">
        <f t="shared" si="1"/>
        <v>-0.74193548387096619</v>
      </c>
      <c r="H35" s="24">
        <f t="shared" si="2"/>
        <v>0.55046826222684475</v>
      </c>
      <c r="I35" s="24">
        <f t="shared" si="3"/>
        <v>9.4991061593523156</v>
      </c>
      <c r="J35" s="24">
        <f t="shared" si="4"/>
        <v>-0.29910615935231633</v>
      </c>
      <c r="K35" s="24">
        <f t="shared" si="5"/>
        <v>8.9464494562493252E-2</v>
      </c>
      <c r="L35" s="24">
        <f t="shared" si="6"/>
        <v>0.19609781065364371</v>
      </c>
    </row>
    <row r="36" spans="1:12" x14ac:dyDescent="0.25">
      <c r="A36" s="4" t="s">
        <v>67</v>
      </c>
      <c r="B36" s="4" t="s">
        <v>68</v>
      </c>
      <c r="C36" s="2">
        <v>8.5</v>
      </c>
      <c r="D36" s="2">
        <v>11.1219997406006</v>
      </c>
      <c r="E36" s="2">
        <v>2.7</v>
      </c>
      <c r="F36" s="5">
        <f t="shared" si="0"/>
        <v>72.25</v>
      </c>
      <c r="G36" s="5">
        <f t="shared" si="1"/>
        <v>-1.4419354838709655</v>
      </c>
      <c r="H36" s="24">
        <f t="shared" si="2"/>
        <v>2.0791779396461956</v>
      </c>
      <c r="I36" s="24">
        <f t="shared" si="3"/>
        <v>9.6254973788076548</v>
      </c>
      <c r="J36" s="24">
        <f t="shared" si="4"/>
        <v>-1.1254973788076548</v>
      </c>
      <c r="K36" s="24">
        <f t="shared" si="5"/>
        <v>1.2667443497029016</v>
      </c>
      <c r="L36" s="24">
        <f t="shared" si="6"/>
        <v>0.10013307433605886</v>
      </c>
    </row>
    <row r="37" spans="1:12" x14ac:dyDescent="0.25">
      <c r="A37" s="4" t="s">
        <v>69</v>
      </c>
      <c r="B37" s="4" t="s">
        <v>70</v>
      </c>
      <c r="C37" s="2">
        <v>10.5</v>
      </c>
      <c r="D37" s="2">
        <v>5.8289999961853001</v>
      </c>
      <c r="E37" s="2">
        <v>16</v>
      </c>
      <c r="F37" s="5">
        <f t="shared" si="0"/>
        <v>110.25</v>
      </c>
      <c r="G37" s="5">
        <f t="shared" si="1"/>
        <v>0.55806451612903452</v>
      </c>
      <c r="H37" s="24">
        <f t="shared" si="2"/>
        <v>0.31143600416233341</v>
      </c>
      <c r="I37" s="24">
        <f t="shared" si="3"/>
        <v>10.06252444544303</v>
      </c>
      <c r="J37" s="24">
        <f t="shared" si="4"/>
        <v>0.43747555455697018</v>
      </c>
      <c r="K37" s="24">
        <f t="shared" si="5"/>
        <v>0.19138486083492859</v>
      </c>
      <c r="L37" s="24">
        <f t="shared" si="6"/>
        <v>1.4541697653028809E-2</v>
      </c>
    </row>
    <row r="38" spans="1:12" x14ac:dyDescent="0.25">
      <c r="A38" s="4" t="s">
        <v>71</v>
      </c>
      <c r="B38" s="4" t="s">
        <v>72</v>
      </c>
      <c r="C38" s="2">
        <v>7.2</v>
      </c>
      <c r="D38" s="2">
        <v>3.9100000858306898</v>
      </c>
      <c r="E38" s="2">
        <v>9.5</v>
      </c>
      <c r="F38" s="5">
        <f t="shared" si="0"/>
        <v>51.84</v>
      </c>
      <c r="G38" s="5">
        <f t="shared" si="1"/>
        <v>-2.7419354838709653</v>
      </c>
      <c r="H38" s="24">
        <f t="shared" si="2"/>
        <v>7.5182101977107045</v>
      </c>
      <c r="I38" s="24">
        <f t="shared" si="3"/>
        <v>8.5305494581602481</v>
      </c>
      <c r="J38" s="24">
        <f t="shared" si="4"/>
        <v>-1.3305494581602479</v>
      </c>
      <c r="K38" s="24">
        <f t="shared" si="5"/>
        <v>1.7703618606105294</v>
      </c>
      <c r="L38" s="24">
        <f t="shared" si="6"/>
        <v>1.9920105135714938</v>
      </c>
    </row>
    <row r="39" spans="1:12" x14ac:dyDescent="0.25">
      <c r="A39" s="4" t="s">
        <v>73</v>
      </c>
      <c r="B39" s="4" t="s">
        <v>74</v>
      </c>
      <c r="C39" s="2">
        <v>13.5</v>
      </c>
      <c r="D39" s="2">
        <v>4.3899998664856001</v>
      </c>
      <c r="E39" s="2">
        <v>12.8</v>
      </c>
      <c r="F39" s="5">
        <f t="shared" si="0"/>
        <v>182.25</v>
      </c>
      <c r="G39" s="5">
        <f t="shared" si="1"/>
        <v>3.5580645161290345</v>
      </c>
      <c r="H39" s="24">
        <f t="shared" si="2"/>
        <v>12.65982310093654</v>
      </c>
      <c r="I39" s="24">
        <f t="shared" si="3"/>
        <v>9.163701276039097</v>
      </c>
      <c r="J39" s="24">
        <f t="shared" si="4"/>
        <v>4.336298723960903</v>
      </c>
      <c r="K39" s="24">
        <f t="shared" si="5"/>
        <v>18.803486623424956</v>
      </c>
      <c r="L39" s="24">
        <f t="shared" si="6"/>
        <v>0.60564848223969581</v>
      </c>
    </row>
    <row r="40" spans="1:12" x14ac:dyDescent="0.25">
      <c r="A40" s="4" t="s">
        <v>75</v>
      </c>
      <c r="B40" s="4" t="s">
        <v>76</v>
      </c>
      <c r="C40" s="2">
        <v>22</v>
      </c>
      <c r="D40" s="2">
        <v>9.1619997024536097</v>
      </c>
      <c r="E40" s="2">
        <v>15.5</v>
      </c>
      <c r="F40" s="5">
        <f t="shared" si="0"/>
        <v>484</v>
      </c>
      <c r="G40" s="5">
        <f t="shared" si="1"/>
        <v>12.058064516129035</v>
      </c>
      <c r="H40" s="24">
        <f t="shared" si="2"/>
        <v>145.39691987513012</v>
      </c>
      <c r="I40" s="24">
        <f t="shared" si="3"/>
        <v>10.963102004366679</v>
      </c>
      <c r="J40" s="24">
        <f t="shared" si="4"/>
        <v>11.036897995633321</v>
      </c>
      <c r="K40" s="24">
        <f t="shared" si="5"/>
        <v>121.81311736601482</v>
      </c>
      <c r="L40" s="24">
        <f t="shared" si="6"/>
        <v>1.0427810625813219</v>
      </c>
    </row>
    <row r="41" spans="1:12" x14ac:dyDescent="0.25">
      <c r="A41" s="4" t="s">
        <v>77</v>
      </c>
      <c r="B41" s="4" t="s">
        <v>78</v>
      </c>
      <c r="C41" s="2">
        <v>13.8</v>
      </c>
      <c r="D41" s="2">
        <v>6.5430002212524396</v>
      </c>
      <c r="E41" s="2">
        <v>6.3</v>
      </c>
      <c r="F41" s="5">
        <f t="shared" si="0"/>
        <v>190.44000000000003</v>
      </c>
      <c r="G41" s="5">
        <f t="shared" si="1"/>
        <v>3.8580645161290352</v>
      </c>
      <c r="H41" s="24">
        <f t="shared" si="2"/>
        <v>14.884661810613967</v>
      </c>
      <c r="I41" s="24">
        <f t="shared" si="3"/>
        <v>8.8231863306119127</v>
      </c>
      <c r="J41" s="24">
        <f t="shared" si="4"/>
        <v>4.976813669388088</v>
      </c>
      <c r="K41" s="24">
        <f t="shared" si="5"/>
        <v>24.768674299808126</v>
      </c>
      <c r="L41" s="24">
        <f t="shared" si="6"/>
        <v>1.2515996679178476</v>
      </c>
    </row>
    <row r="42" spans="1:12" x14ac:dyDescent="0.25">
      <c r="A42" s="4" t="s">
        <v>79</v>
      </c>
      <c r="B42" s="4" t="s">
        <v>80</v>
      </c>
      <c r="C42" s="2">
        <v>14.4</v>
      </c>
      <c r="D42" s="2">
        <v>5.5079998970031703</v>
      </c>
      <c r="E42" s="2">
        <v>15.9</v>
      </c>
      <c r="F42" s="5">
        <f t="shared" si="0"/>
        <v>207.36</v>
      </c>
      <c r="G42" s="5">
        <f t="shared" si="1"/>
        <v>4.4580645161290349</v>
      </c>
      <c r="H42" s="24">
        <f t="shared" si="2"/>
        <v>19.874339229968808</v>
      </c>
      <c r="I42" s="24">
        <f t="shared" si="3"/>
        <v>9.9536699403068187</v>
      </c>
      <c r="J42" s="24">
        <f t="shared" si="4"/>
        <v>4.4463300596931816</v>
      </c>
      <c r="K42" s="24">
        <f t="shared" si="5"/>
        <v>19.769850999731172</v>
      </c>
      <c r="L42" s="24">
        <f t="shared" si="6"/>
        <v>1.3769746784493767E-4</v>
      </c>
    </row>
    <row r="43" spans="1:12" x14ac:dyDescent="0.25">
      <c r="A43" s="4" t="s">
        <v>81</v>
      </c>
      <c r="B43" s="4" t="s">
        <v>82</v>
      </c>
      <c r="C43" s="2">
        <v>16.7</v>
      </c>
      <c r="D43" s="2">
        <v>22.4769992828369</v>
      </c>
      <c r="E43" s="2">
        <v>34.4</v>
      </c>
      <c r="F43" s="5">
        <f t="shared" si="0"/>
        <v>278.89</v>
      </c>
      <c r="G43" s="5">
        <f t="shared" si="1"/>
        <v>6.7580645161290338</v>
      </c>
      <c r="H43" s="24">
        <f t="shared" si="2"/>
        <v>45.671436004162352</v>
      </c>
      <c r="I43" s="24">
        <f t="shared" si="3"/>
        <v>17.680901612889272</v>
      </c>
      <c r="J43" s="24">
        <f t="shared" si="4"/>
        <v>-0.98090161288927291</v>
      </c>
      <c r="K43" s="24">
        <f t="shared" si="5"/>
        <v>0.96216797416877697</v>
      </c>
      <c r="L43" s="24">
        <f t="shared" si="6"/>
        <v>59.891596746092596</v>
      </c>
    </row>
    <row r="44" spans="1:12" x14ac:dyDescent="0.25">
      <c r="A44" s="4" t="s">
        <v>83</v>
      </c>
      <c r="B44" s="4" t="s">
        <v>84</v>
      </c>
      <c r="C44" s="2">
        <v>11.4</v>
      </c>
      <c r="D44" s="2">
        <v>1.80900001525879</v>
      </c>
      <c r="E44" s="2">
        <v>12.6</v>
      </c>
      <c r="F44" s="5">
        <f t="shared" si="0"/>
        <v>129.96</v>
      </c>
      <c r="G44" s="5">
        <f t="shared" si="1"/>
        <v>1.4580645161290349</v>
      </c>
      <c r="H44" s="24">
        <f t="shared" si="2"/>
        <v>2.1259521331945965</v>
      </c>
      <c r="I44" s="24">
        <f t="shared" si="3"/>
        <v>8.3786444128340847</v>
      </c>
      <c r="J44" s="24">
        <f t="shared" si="4"/>
        <v>3.0213555871659157</v>
      </c>
      <c r="K44" s="24">
        <f t="shared" si="5"/>
        <v>9.1285895840986946</v>
      </c>
      <c r="L44" s="24">
        <f t="shared" si="6"/>
        <v>2.4438789727836379</v>
      </c>
    </row>
    <row r="45" spans="1:12" x14ac:dyDescent="0.25">
      <c r="A45" s="4" t="s">
        <v>85</v>
      </c>
      <c r="B45" s="4" t="s">
        <v>86</v>
      </c>
      <c r="C45" s="2">
        <v>5.5</v>
      </c>
      <c r="D45" s="2">
        <v>4.15199995040894</v>
      </c>
      <c r="E45" s="2">
        <v>16.899999999999999</v>
      </c>
      <c r="F45" s="5">
        <f t="shared" si="0"/>
        <v>30.25</v>
      </c>
      <c r="G45" s="5">
        <f t="shared" si="1"/>
        <v>-4.4419354838709655</v>
      </c>
      <c r="H45" s="24">
        <f t="shared" si="2"/>
        <v>19.73079084287199</v>
      </c>
      <c r="I45" s="24">
        <f t="shared" si="3"/>
        <v>9.7062112306193136</v>
      </c>
      <c r="J45" s="24">
        <f t="shared" si="4"/>
        <v>-4.2062112306193136</v>
      </c>
      <c r="K45" s="24">
        <f t="shared" si="5"/>
        <v>17.692212916588041</v>
      </c>
      <c r="L45" s="24">
        <f t="shared" si="6"/>
        <v>5.5565923571048927E-2</v>
      </c>
    </row>
    <row r="46" spans="1:12" x14ac:dyDescent="0.25">
      <c r="A46" s="4" t="s">
        <v>87</v>
      </c>
      <c r="B46" s="4" t="s">
        <v>88</v>
      </c>
      <c r="C46" s="2">
        <v>13.8</v>
      </c>
      <c r="D46" s="2">
        <v>7.7550001144409197</v>
      </c>
      <c r="E46" s="2">
        <v>14.8</v>
      </c>
      <c r="F46" s="5">
        <f t="shared" si="0"/>
        <v>190.44000000000003</v>
      </c>
      <c r="G46" s="5">
        <f t="shared" si="1"/>
        <v>3.8580645161290352</v>
      </c>
      <c r="H46" s="24">
        <f t="shared" si="2"/>
        <v>14.884661810613967</v>
      </c>
      <c r="I46" s="24">
        <f t="shared" si="3"/>
        <v>10.446903299470089</v>
      </c>
      <c r="J46" s="24">
        <f t="shared" si="4"/>
        <v>3.3530967005299122</v>
      </c>
      <c r="K46" s="24">
        <f t="shared" si="5"/>
        <v>11.243257483104584</v>
      </c>
      <c r="L46" s="24">
        <f t="shared" si="6"/>
        <v>0.25499249479094999</v>
      </c>
    </row>
    <row r="47" spans="1:12" x14ac:dyDescent="0.25">
      <c r="A47" s="4" t="s">
        <v>89</v>
      </c>
      <c r="B47" s="4" t="s">
        <v>90</v>
      </c>
      <c r="C47" s="2">
        <v>12.1</v>
      </c>
      <c r="D47" s="2">
        <v>9.1800003051757795</v>
      </c>
      <c r="E47" s="2">
        <v>16.7</v>
      </c>
      <c r="F47" s="5">
        <f t="shared" si="0"/>
        <v>146.41</v>
      </c>
      <c r="G47" s="5">
        <f t="shared" si="1"/>
        <v>2.1580645161290342</v>
      </c>
      <c r="H47" s="24">
        <f t="shared" si="2"/>
        <v>4.6572424557752425</v>
      </c>
      <c r="I47" s="24">
        <f t="shared" si="3"/>
        <v>11.147534306916111</v>
      </c>
      <c r="J47" s="24">
        <f t="shared" si="4"/>
        <v>0.95246569308388906</v>
      </c>
      <c r="K47" s="24">
        <f t="shared" si="5"/>
        <v>0.9071908965017732</v>
      </c>
      <c r="L47" s="24">
        <f t="shared" si="6"/>
        <v>1.4534685221278392</v>
      </c>
    </row>
    <row r="48" spans="1:12" x14ac:dyDescent="0.25">
      <c r="A48" s="4" t="s">
        <v>91</v>
      </c>
      <c r="B48" s="4" t="s">
        <v>92</v>
      </c>
      <c r="C48" s="2">
        <v>9.6</v>
      </c>
      <c r="D48" s="2">
        <v>19.488000869751001</v>
      </c>
      <c r="E48" s="2">
        <v>17.2</v>
      </c>
      <c r="F48" s="5">
        <f t="shared" si="0"/>
        <v>92.16</v>
      </c>
      <c r="G48" s="5">
        <f t="shared" si="1"/>
        <v>-0.34193548387096584</v>
      </c>
      <c r="H48" s="24">
        <f t="shared" si="2"/>
        <v>0.11691987513007154</v>
      </c>
      <c r="I48" s="24">
        <f t="shared" si="3"/>
        <v>14.238289187939319</v>
      </c>
      <c r="J48" s="24">
        <f t="shared" si="4"/>
        <v>-4.6382891879393195</v>
      </c>
      <c r="K48" s="24">
        <f t="shared" si="5"/>
        <v>21.513726590954793</v>
      </c>
      <c r="L48" s="24">
        <f t="shared" si="6"/>
        <v>18.458655150461862</v>
      </c>
    </row>
    <row r="49" spans="1:12" x14ac:dyDescent="0.25">
      <c r="A49" s="4" t="s">
        <v>93</v>
      </c>
      <c r="B49" s="4" t="s">
        <v>94</v>
      </c>
      <c r="C49" s="2">
        <v>10</v>
      </c>
      <c r="D49" s="2">
        <v>8.9049997329711896</v>
      </c>
      <c r="E49" s="2">
        <v>14.1</v>
      </c>
      <c r="F49" s="5">
        <f t="shared" si="0"/>
        <v>100</v>
      </c>
      <c r="G49" s="5">
        <f t="shared" si="1"/>
        <v>5.8064516129034516E-2</v>
      </c>
      <c r="H49" s="24">
        <f t="shared" si="2"/>
        <v>3.3714880332989094E-3</v>
      </c>
      <c r="I49" s="24">
        <f t="shared" si="3"/>
        <v>10.678878018762001</v>
      </c>
      <c r="J49" s="24">
        <f t="shared" si="4"/>
        <v>-0.67887801876200093</v>
      </c>
      <c r="K49" s="24">
        <f t="shared" si="5"/>
        <v>0.46087536435821969</v>
      </c>
      <c r="L49" s="24">
        <f t="shared" si="6"/>
        <v>0.54308429973162498</v>
      </c>
    </row>
    <row r="50" spans="1:12" x14ac:dyDescent="0.25">
      <c r="A50" s="4" t="s">
        <v>95</v>
      </c>
      <c r="B50" s="4" t="s">
        <v>96</v>
      </c>
      <c r="C50" s="2">
        <v>9.1</v>
      </c>
      <c r="D50" s="2">
        <v>3.4249999523162802</v>
      </c>
      <c r="E50" s="2">
        <v>16.899999999999999</v>
      </c>
      <c r="F50" s="5">
        <f t="shared" si="0"/>
        <v>82.809999999999988</v>
      </c>
      <c r="G50" s="5">
        <f t="shared" si="1"/>
        <v>-0.84193548387096584</v>
      </c>
      <c r="H50" s="24">
        <f t="shared" si="2"/>
        <v>0.70885535900103736</v>
      </c>
      <c r="I50" s="24">
        <f t="shared" si="3"/>
        <v>9.4934923230161345</v>
      </c>
      <c r="J50" s="24">
        <f t="shared" si="4"/>
        <v>-0.3934923230161349</v>
      </c>
      <c r="K50" s="24">
        <f t="shared" si="5"/>
        <v>0.15483620827263425</v>
      </c>
      <c r="L50" s="24">
        <f t="shared" si="6"/>
        <v>0.20110126851747176</v>
      </c>
    </row>
    <row r="51" spans="1:12" x14ac:dyDescent="0.25">
      <c r="A51" s="4" t="s">
        <v>97</v>
      </c>
      <c r="B51" s="4" t="s">
        <v>98</v>
      </c>
      <c r="C51" s="2">
        <v>8.6999999999999993</v>
      </c>
      <c r="D51" s="2">
        <v>6.71000003814697</v>
      </c>
      <c r="E51" s="2">
        <v>10.199999999999999</v>
      </c>
      <c r="F51" s="5">
        <f t="shared" si="0"/>
        <v>75.689999999999984</v>
      </c>
      <c r="G51" s="5">
        <f t="shared" si="1"/>
        <v>-1.2419354838709662</v>
      </c>
      <c r="H51" s="24">
        <f t="shared" si="2"/>
        <v>1.5424037460978108</v>
      </c>
      <c r="I51" s="24">
        <f t="shared" si="3"/>
        <v>9.4543375943675745</v>
      </c>
      <c r="J51" s="24">
        <f t="shared" si="4"/>
        <v>-0.75433759436757519</v>
      </c>
      <c r="K51" s="24">
        <f t="shared" si="5"/>
        <v>0.56902520627626041</v>
      </c>
      <c r="L51" s="24">
        <f t="shared" si="6"/>
        <v>0.23775170184816111</v>
      </c>
    </row>
    <row r="52" spans="1:12" x14ac:dyDescent="0.25">
      <c r="A52" s="4" t="s">
        <v>99</v>
      </c>
      <c r="B52" s="4" t="s">
        <v>100</v>
      </c>
      <c r="C52" s="2">
        <v>2.9</v>
      </c>
      <c r="D52" s="2">
        <v>2.72699999809265</v>
      </c>
      <c r="E52" s="2">
        <v>9</v>
      </c>
      <c r="F52" s="5">
        <f t="shared" si="0"/>
        <v>8.41</v>
      </c>
      <c r="G52" s="5">
        <f t="shared" si="1"/>
        <v>-7.0419354838709651</v>
      </c>
      <c r="H52" s="24">
        <f t="shared" si="2"/>
        <v>49.588855359001002</v>
      </c>
      <c r="I52" s="24">
        <f t="shared" si="3"/>
        <v>8.1097535020391494</v>
      </c>
      <c r="J52" s="24">
        <f t="shared" si="4"/>
        <v>-5.209753502039149</v>
      </c>
      <c r="K52" s="24">
        <f t="shared" si="5"/>
        <v>27.141531552009177</v>
      </c>
      <c r="L52" s="24">
        <f t="shared" si="6"/>
        <v>3.3568908145491614</v>
      </c>
    </row>
    <row r="53" spans="1:12" x14ac:dyDescent="0.25">
      <c r="A53" s="4" t="s">
        <v>101</v>
      </c>
      <c r="B53" s="4" t="s">
        <v>102</v>
      </c>
      <c r="C53" s="2">
        <v>10.5</v>
      </c>
      <c r="D53" s="2">
        <v>3.6070001125335698</v>
      </c>
      <c r="E53" s="2">
        <v>5.8</v>
      </c>
      <c r="F53" s="5">
        <f t="shared" si="0"/>
        <v>110.25</v>
      </c>
      <c r="G53" s="5">
        <f t="shared" si="1"/>
        <v>0.55806451612903452</v>
      </c>
      <c r="H53" s="24">
        <f t="shared" si="2"/>
        <v>0.31143600416233341</v>
      </c>
      <c r="I53" s="24">
        <f t="shared" si="3"/>
        <v>7.8894656833357679</v>
      </c>
      <c r="J53" s="24">
        <f t="shared" si="4"/>
        <v>2.6105343166642321</v>
      </c>
      <c r="K53" s="24">
        <f t="shared" si="5"/>
        <v>6.8148894184815889</v>
      </c>
      <c r="L53" s="24">
        <f t="shared" si="6"/>
        <v>4.2126322821089941</v>
      </c>
    </row>
    <row r="54" spans="1:12" x14ac:dyDescent="0.25">
      <c r="A54" s="4" t="s">
        <v>103</v>
      </c>
      <c r="B54" s="4" t="s">
        <v>104</v>
      </c>
      <c r="C54" s="2">
        <v>7.4</v>
      </c>
      <c r="D54" s="2">
        <v>4.0570001602172896</v>
      </c>
      <c r="E54" s="2">
        <v>16.5</v>
      </c>
      <c r="F54" s="5">
        <f t="shared" si="0"/>
        <v>54.760000000000005</v>
      </c>
      <c r="G54" s="5">
        <f t="shared" si="1"/>
        <v>-2.5419354838709651</v>
      </c>
      <c r="H54" s="24">
        <f t="shared" si="2"/>
        <v>6.4614360041623176</v>
      </c>
      <c r="I54" s="24">
        <f t="shared" si="3"/>
        <v>9.6186926747589361</v>
      </c>
      <c r="J54" s="24">
        <f t="shared" si="4"/>
        <v>-2.2186926747589357</v>
      </c>
      <c r="K54" s="24">
        <f t="shared" si="5"/>
        <v>4.9225971850289607</v>
      </c>
      <c r="L54" s="24">
        <f t="shared" si="6"/>
        <v>0.10448591364263587</v>
      </c>
    </row>
    <row r="55" spans="1:12" x14ac:dyDescent="0.25">
      <c r="A55" s="4" t="s">
        <v>105</v>
      </c>
      <c r="B55" s="4" t="s">
        <v>106</v>
      </c>
      <c r="C55" s="2">
        <v>30.2</v>
      </c>
      <c r="D55" s="2">
        <v>12.1510000228882</v>
      </c>
      <c r="E55" s="2">
        <v>16.100000000000001</v>
      </c>
      <c r="F55" s="5">
        <f t="shared" si="0"/>
        <v>912.04</v>
      </c>
      <c r="G55" s="5">
        <f t="shared" si="1"/>
        <v>20.258064516129032</v>
      </c>
      <c r="H55" s="24">
        <f t="shared" si="2"/>
        <v>410.38917793964617</v>
      </c>
      <c r="I55" s="24">
        <f t="shared" si="3"/>
        <v>11.92726086592732</v>
      </c>
      <c r="J55" s="24">
        <f t="shared" si="4"/>
        <v>18.27273913407268</v>
      </c>
      <c r="K55" s="24">
        <f t="shared" si="5"/>
        <v>333.89299546187118</v>
      </c>
      <c r="L55" s="24">
        <f t="shared" si="6"/>
        <v>3.9415168726372083</v>
      </c>
    </row>
    <row r="56" spans="1:12" x14ac:dyDescent="0.25">
      <c r="A56" s="4" t="s">
        <v>107</v>
      </c>
      <c r="B56" s="4" t="s">
        <v>108</v>
      </c>
      <c r="C56" s="2">
        <v>12.2</v>
      </c>
      <c r="D56" s="2">
        <v>13.5260000228882</v>
      </c>
      <c r="E56" s="2">
        <v>16.5</v>
      </c>
      <c r="F56" s="5">
        <f t="shared" si="0"/>
        <v>148.83999999999997</v>
      </c>
      <c r="G56" s="5">
        <f t="shared" si="1"/>
        <v>2.2580645161290338</v>
      </c>
      <c r="H56" s="24">
        <f t="shared" si="2"/>
        <v>5.0988553590010479</v>
      </c>
      <c r="I56" s="24">
        <f t="shared" si="3"/>
        <v>12.389305208688139</v>
      </c>
      <c r="J56" s="24">
        <f t="shared" si="4"/>
        <v>-0.18930520868813971</v>
      </c>
      <c r="K56" s="24">
        <f t="shared" si="5"/>
        <v>3.5836462036460126E-2</v>
      </c>
      <c r="L56" s="24">
        <f t="shared" si="6"/>
        <v>5.9896185699516877</v>
      </c>
    </row>
    <row r="57" spans="1:12" x14ac:dyDescent="0.25">
      <c r="A57" s="4" t="s">
        <v>109</v>
      </c>
      <c r="B57" s="4" t="s">
        <v>110</v>
      </c>
      <c r="C57" s="2">
        <v>3.4</v>
      </c>
      <c r="D57" s="2">
        <v>4.0760002136230504</v>
      </c>
      <c r="E57" s="2">
        <v>13.5</v>
      </c>
      <c r="F57" s="5">
        <f t="shared" si="0"/>
        <v>11.559999999999999</v>
      </c>
      <c r="G57" s="5">
        <f t="shared" si="1"/>
        <v>-6.5419354838709651</v>
      </c>
      <c r="H57" s="24">
        <f t="shared" si="2"/>
        <v>42.796919875130037</v>
      </c>
      <c r="I57" s="24">
        <f t="shared" si="3"/>
        <v>9.1763386611759223</v>
      </c>
      <c r="J57" s="24">
        <f t="shared" si="4"/>
        <v>-5.776338661175922</v>
      </c>
      <c r="K57" s="24">
        <f t="shared" si="5"/>
        <v>33.366088328595644</v>
      </c>
      <c r="L57" s="24">
        <f t="shared" si="6"/>
        <v>0.58613849492074532</v>
      </c>
    </row>
    <row r="58" spans="1:12" x14ac:dyDescent="0.25">
      <c r="A58" s="4" t="s">
        <v>111</v>
      </c>
      <c r="B58" s="4" t="s">
        <v>112</v>
      </c>
      <c r="C58" s="2">
        <v>13.6</v>
      </c>
      <c r="D58" s="2">
        <v>3.6630001068115199</v>
      </c>
      <c r="E58" s="2">
        <v>17.100000000000001</v>
      </c>
      <c r="F58" s="5">
        <f t="shared" si="0"/>
        <v>184.95999999999998</v>
      </c>
      <c r="G58" s="5">
        <f t="shared" si="1"/>
        <v>3.6580645161290342</v>
      </c>
      <c r="H58" s="24">
        <f t="shared" si="2"/>
        <v>13.381436004162344</v>
      </c>
      <c r="I58" s="24">
        <f t="shared" si="3"/>
        <v>9.5929916383381801</v>
      </c>
      <c r="J58" s="24">
        <f t="shared" si="4"/>
        <v>4.0070083616618195</v>
      </c>
      <c r="K58" s="24">
        <f t="shared" si="5"/>
        <v>16.05611601042774</v>
      </c>
      <c r="L58" s="24">
        <f t="shared" si="6"/>
        <v>0.12176180733520836</v>
      </c>
    </row>
    <row r="59" spans="1:12" x14ac:dyDescent="0.25">
      <c r="A59" s="4" t="s">
        <v>113</v>
      </c>
      <c r="B59" s="4" t="s">
        <v>114</v>
      </c>
      <c r="C59" s="2">
        <v>13.3</v>
      </c>
      <c r="D59" s="2">
        <v>2.9179999828338601</v>
      </c>
      <c r="E59" s="2">
        <v>12.8</v>
      </c>
      <c r="F59" s="5">
        <f t="shared" si="0"/>
        <v>176.89000000000001</v>
      </c>
      <c r="G59" s="5">
        <f t="shared" si="1"/>
        <v>3.3580645161290352</v>
      </c>
      <c r="H59" s="24">
        <f t="shared" si="2"/>
        <v>11.276597294484931</v>
      </c>
      <c r="I59" s="24">
        <f t="shared" si="3"/>
        <v>8.7329967257448633</v>
      </c>
      <c r="J59" s="24">
        <f t="shared" si="4"/>
        <v>4.5670032742551374</v>
      </c>
      <c r="K59" s="24">
        <f t="shared" si="5"/>
        <v>20.857518907057145</v>
      </c>
      <c r="L59" s="24">
        <f t="shared" si="6"/>
        <v>1.4615329208994823</v>
      </c>
    </row>
    <row r="60" spans="1:12" x14ac:dyDescent="0.25">
      <c r="A60" s="4" t="s">
        <v>115</v>
      </c>
      <c r="B60" s="4" t="s">
        <v>116</v>
      </c>
      <c r="C60" s="2">
        <v>3.7</v>
      </c>
      <c r="D60" s="2">
        <v>4.3000001907348597</v>
      </c>
      <c r="E60" s="2">
        <v>3.4</v>
      </c>
      <c r="F60" s="5">
        <f t="shared" si="0"/>
        <v>13.690000000000001</v>
      </c>
      <c r="G60" s="5">
        <f t="shared" si="1"/>
        <v>-6.2419354838709653</v>
      </c>
      <c r="H60" s="24">
        <f t="shared" si="2"/>
        <v>38.961758584807463</v>
      </c>
      <c r="I60" s="24">
        <f t="shared" si="3"/>
        <v>7.733905558436712</v>
      </c>
      <c r="J60" s="24">
        <f t="shared" si="4"/>
        <v>-4.0339055584367118</v>
      </c>
      <c r="K60" s="24">
        <f t="shared" si="5"/>
        <v>16.272394054386599</v>
      </c>
      <c r="L60" s="24">
        <f t="shared" si="6"/>
        <v>4.8753961516131952</v>
      </c>
    </row>
    <row r="61" spans="1:12" x14ac:dyDescent="0.25">
      <c r="A61" s="4" t="s">
        <v>117</v>
      </c>
      <c r="B61" s="4" t="s">
        <v>118</v>
      </c>
      <c r="C61" s="2">
        <v>10.9</v>
      </c>
      <c r="D61" s="2">
        <v>5.69099998474121</v>
      </c>
      <c r="E61" s="2">
        <v>16</v>
      </c>
      <c r="F61" s="5">
        <f t="shared" si="0"/>
        <v>118.81</v>
      </c>
      <c r="G61" s="5">
        <f t="shared" si="1"/>
        <v>0.95806451612903487</v>
      </c>
      <c r="H61" s="24">
        <f t="shared" si="2"/>
        <v>0.91788761706556177</v>
      </c>
      <c r="I61" s="24">
        <f t="shared" si="3"/>
        <v>10.022145887312867</v>
      </c>
      <c r="J61" s="24">
        <f t="shared" si="4"/>
        <v>0.87785411268713354</v>
      </c>
      <c r="K61" s="24">
        <f t="shared" si="5"/>
        <v>0.77062784316171451</v>
      </c>
      <c r="L61" s="24">
        <f t="shared" si="6"/>
        <v>6.4337088203125772E-3</v>
      </c>
    </row>
    <row r="62" spans="1:12" x14ac:dyDescent="0.25">
      <c r="A62" s="4" t="s">
        <v>119</v>
      </c>
      <c r="B62" s="4" t="s">
        <v>120</v>
      </c>
      <c r="C62" s="2">
        <v>5.2</v>
      </c>
      <c r="D62" s="2">
        <v>3.9500000476837198</v>
      </c>
      <c r="E62" s="2">
        <v>7</v>
      </c>
      <c r="F62" s="5">
        <f t="shared" si="0"/>
        <v>27.040000000000003</v>
      </c>
      <c r="G62" s="5">
        <f t="shared" si="1"/>
        <v>-4.7419354838709653</v>
      </c>
      <c r="H62" s="24">
        <f t="shared" si="2"/>
        <v>22.485952133194566</v>
      </c>
      <c r="I62" s="24">
        <f t="shared" si="3"/>
        <v>8.1689922130478134</v>
      </c>
      <c r="J62" s="24">
        <f t="shared" si="4"/>
        <v>-2.9689922130478132</v>
      </c>
      <c r="K62" s="24">
        <f t="shared" si="5"/>
        <v>8.8149147611385512</v>
      </c>
      <c r="L62" s="24">
        <f t="shared" si="6"/>
        <v>3.1433278415570967</v>
      </c>
    </row>
    <row r="63" spans="1:12" x14ac:dyDescent="0.25">
      <c r="A63" s="4" t="s">
        <v>121</v>
      </c>
      <c r="B63" s="4" t="s">
        <v>122</v>
      </c>
      <c r="C63" s="2">
        <v>22.8</v>
      </c>
      <c r="D63" s="2">
        <v>4.8850002288818404</v>
      </c>
      <c r="E63" s="2">
        <v>19.2</v>
      </c>
      <c r="F63" s="5">
        <f t="shared" si="0"/>
        <v>519.84</v>
      </c>
      <c r="G63" s="5">
        <f t="shared" si="1"/>
        <v>12.858064516129035</v>
      </c>
      <c r="H63" s="24">
        <f t="shared" si="2"/>
        <v>165.32982310093661</v>
      </c>
      <c r="I63" s="24">
        <f t="shared" si="3"/>
        <v>10.26408607944267</v>
      </c>
      <c r="J63" s="24">
        <f t="shared" si="4"/>
        <v>12.535913920557331</v>
      </c>
      <c r="K63" s="24">
        <f t="shared" si="5"/>
        <v>157.14913782362308</v>
      </c>
      <c r="L63" s="24">
        <f t="shared" si="6"/>
        <v>0.10378100622720395</v>
      </c>
    </row>
    <row r="64" spans="1:12" x14ac:dyDescent="0.25">
      <c r="A64" s="4" t="s">
        <v>123</v>
      </c>
      <c r="B64" s="4" t="s">
        <v>124</v>
      </c>
      <c r="C64" s="2">
        <v>10.6</v>
      </c>
      <c r="D64" s="2">
        <v>3.30299997329712</v>
      </c>
      <c r="E64" s="2">
        <v>9.6</v>
      </c>
      <c r="F64" s="5">
        <f t="shared" si="0"/>
        <v>112.36</v>
      </c>
      <c r="G64" s="5">
        <f t="shared" si="1"/>
        <v>0.65806451612903416</v>
      </c>
      <c r="H64" s="24">
        <f t="shared" si="2"/>
        <v>0.43304890738813984</v>
      </c>
      <c r="I64" s="24">
        <f t="shared" si="3"/>
        <v>8.3678727503534223</v>
      </c>
      <c r="J64" s="24">
        <f t="shared" si="4"/>
        <v>2.2321272496465774</v>
      </c>
      <c r="K64" s="24">
        <f t="shared" si="5"/>
        <v>4.9823920586147938</v>
      </c>
      <c r="L64" s="24">
        <f t="shared" si="6"/>
        <v>2.4776734890487204</v>
      </c>
    </row>
    <row r="65" spans="1:12" x14ac:dyDescent="0.25">
      <c r="A65" s="4" t="s">
        <v>125</v>
      </c>
      <c r="B65" s="4" t="s">
        <v>126</v>
      </c>
      <c r="C65" s="2">
        <v>2.2000000000000002</v>
      </c>
      <c r="D65" s="2">
        <v>2.07599997520447</v>
      </c>
      <c r="E65" s="2">
        <v>1</v>
      </c>
      <c r="F65" s="5">
        <f t="shared" si="0"/>
        <v>4.8400000000000007</v>
      </c>
      <c r="G65" s="5">
        <f t="shared" si="1"/>
        <v>-7.7419354838709653</v>
      </c>
      <c r="H65" s="24">
        <f t="shared" si="2"/>
        <v>59.937565036420359</v>
      </c>
      <c r="I65" s="24">
        <f t="shared" si="3"/>
        <v>6.724836330939727</v>
      </c>
      <c r="J65" s="24">
        <f t="shared" si="4"/>
        <v>-4.5248363309397268</v>
      </c>
      <c r="K65" s="24">
        <f t="shared" si="5"/>
        <v>20.47414382179209</v>
      </c>
      <c r="L65" s="24">
        <f t="shared" si="6"/>
        <v>10.349726959790893</v>
      </c>
    </row>
    <row r="66" spans="1:12" x14ac:dyDescent="0.25">
      <c r="A66" s="4" t="s">
        <v>127</v>
      </c>
      <c r="B66" s="4" t="s">
        <v>128</v>
      </c>
      <c r="C66" s="2">
        <v>9.1</v>
      </c>
      <c r="D66" s="2">
        <v>7.1700000762939498</v>
      </c>
      <c r="E66" s="2">
        <v>24</v>
      </c>
      <c r="F66" s="5">
        <f t="shared" si="0"/>
        <v>82.809999999999988</v>
      </c>
      <c r="G66" s="5">
        <f t="shared" si="1"/>
        <v>-0.84193548387096584</v>
      </c>
      <c r="H66" s="24">
        <f t="shared" si="2"/>
        <v>0.70885535900103736</v>
      </c>
      <c r="I66" s="24">
        <f t="shared" si="3"/>
        <v>11.649334407193276</v>
      </c>
      <c r="J66" s="24">
        <f t="shared" si="4"/>
        <v>-2.5493344071932764</v>
      </c>
      <c r="K66" s="24">
        <f t="shared" si="5"/>
        <v>6.4991059196994945</v>
      </c>
      <c r="L66" s="24">
        <f t="shared" si="6"/>
        <v>2.9152110833621854</v>
      </c>
    </row>
    <row r="67" spans="1:12" x14ac:dyDescent="0.25">
      <c r="A67" s="4" t="s">
        <v>129</v>
      </c>
      <c r="B67" s="4" t="s">
        <v>130</v>
      </c>
      <c r="C67" s="2">
        <v>9.3000000000000007</v>
      </c>
      <c r="D67" s="2">
        <v>0.60900002717971802</v>
      </c>
      <c r="E67" s="2">
        <v>25.9</v>
      </c>
      <c r="F67" s="5">
        <f t="shared" si="0"/>
        <v>86.490000000000009</v>
      </c>
      <c r="G67" s="5">
        <f t="shared" si="1"/>
        <v>-0.64193548387096477</v>
      </c>
      <c r="H67" s="24">
        <f t="shared" si="2"/>
        <v>0.41208116545264967</v>
      </c>
      <c r="I67" s="24">
        <f t="shared" si="3"/>
        <v>10.013275935139566</v>
      </c>
      <c r="J67" s="24">
        <f t="shared" si="4"/>
        <v>-0.71327593513956522</v>
      </c>
      <c r="K67" s="24">
        <f t="shared" si="5"/>
        <v>0.50876255964922124</v>
      </c>
      <c r="L67" s="24">
        <f t="shared" si="6"/>
        <v>5.0894599872075555E-3</v>
      </c>
    </row>
    <row r="68" spans="1:12" x14ac:dyDescent="0.25">
      <c r="A68" s="4" t="s">
        <v>131</v>
      </c>
      <c r="B68" s="4" t="s">
        <v>132</v>
      </c>
      <c r="C68" s="2">
        <v>17.2</v>
      </c>
      <c r="D68" s="2">
        <v>7.8569998741149902</v>
      </c>
      <c r="E68" s="2">
        <v>17.2</v>
      </c>
      <c r="F68" s="5">
        <f t="shared" si="0"/>
        <v>295.83999999999997</v>
      </c>
      <c r="G68" s="5">
        <f t="shared" si="1"/>
        <v>7.2580645161290338</v>
      </c>
      <c r="H68" s="24">
        <f t="shared" si="2"/>
        <v>52.679500520291384</v>
      </c>
      <c r="I68" s="24">
        <f t="shared" si="3"/>
        <v>10.835078964260795</v>
      </c>
      <c r="J68" s="24">
        <f t="shared" si="4"/>
        <v>6.3649210357392043</v>
      </c>
      <c r="K68" s="24">
        <f t="shared" si="5"/>
        <v>40.512219791195427</v>
      </c>
      <c r="L68" s="24">
        <f t="shared" si="6"/>
        <v>0.79770527656285772</v>
      </c>
    </row>
    <row r="69" spans="1:12" x14ac:dyDescent="0.25">
      <c r="A69" s="4" t="s">
        <v>133</v>
      </c>
      <c r="B69" s="4" t="s">
        <v>134</v>
      </c>
      <c r="C69" s="2">
        <v>3.2</v>
      </c>
      <c r="D69" s="2">
        <v>6.1669998168945304</v>
      </c>
      <c r="E69" s="2">
        <v>25</v>
      </c>
      <c r="F69" s="5">
        <f t="shared" ref="F69:F127" si="7">POWER(C69,2)</f>
        <v>10.240000000000002</v>
      </c>
      <c r="G69" s="5">
        <f t="shared" ref="G69:G127" si="8">C69-C$129</f>
        <v>-6.7419354838709653</v>
      </c>
      <c r="H69" s="24">
        <f t="shared" ref="H69:H127" si="9">POWER(G69,2)</f>
        <v>45.453694068678431</v>
      </c>
      <c r="I69" s="24">
        <f t="shared" ref="I69:I127" si="10">J$282+J$285*D69+J$288*E69</f>
        <v>11.505162778718081</v>
      </c>
      <c r="J69" s="24">
        <f t="shared" ref="J69:J127" si="11">C69-I69</f>
        <v>-8.3051627787180813</v>
      </c>
      <c r="K69" s="24">
        <f t="shared" ref="K69:K127" si="12">POWER(J69,2)</f>
        <v>68.975728781004236</v>
      </c>
      <c r="L69" s="24">
        <f t="shared" ref="L69:L127" si="13">(I69-C$129)^2</f>
        <v>2.4436795753550293</v>
      </c>
    </row>
    <row r="70" spans="1:12" x14ac:dyDescent="0.25">
      <c r="A70" s="4" t="s">
        <v>135</v>
      </c>
      <c r="B70" s="4" t="s">
        <v>136</v>
      </c>
      <c r="C70" s="2">
        <v>28.9</v>
      </c>
      <c r="D70" s="2">
        <v>23.596000671386701</v>
      </c>
      <c r="E70" s="2">
        <v>28.2</v>
      </c>
      <c r="F70" s="5">
        <f t="shared" si="7"/>
        <v>835.20999999999992</v>
      </c>
      <c r="G70" s="5">
        <f t="shared" si="8"/>
        <v>18.958064516129035</v>
      </c>
      <c r="H70" s="24">
        <f t="shared" si="9"/>
        <v>359.40821019771084</v>
      </c>
      <c r="I70" s="24">
        <f t="shared" si="10"/>
        <v>17.082631746850627</v>
      </c>
      <c r="J70" s="24">
        <f t="shared" si="11"/>
        <v>11.817368253149372</v>
      </c>
      <c r="K70" s="24">
        <f t="shared" si="12"/>
        <v>139.65019243054263</v>
      </c>
      <c r="L70" s="24">
        <f t="shared" si="13"/>
        <v>50.9895431201317</v>
      </c>
    </row>
    <row r="71" spans="1:12" x14ac:dyDescent="0.25">
      <c r="A71" s="4" t="s">
        <v>137</v>
      </c>
      <c r="B71" s="4" t="s">
        <v>138</v>
      </c>
      <c r="C71" s="2">
        <v>10.4</v>
      </c>
      <c r="D71" s="2">
        <v>5.4699997901916504</v>
      </c>
      <c r="E71" s="2">
        <v>14.1</v>
      </c>
      <c r="F71" s="5">
        <f t="shared" si="7"/>
        <v>108.16000000000001</v>
      </c>
      <c r="G71" s="5">
        <f t="shared" si="8"/>
        <v>0.45806451612903487</v>
      </c>
      <c r="H71" s="24">
        <f t="shared" si="9"/>
        <v>0.20982310093652684</v>
      </c>
      <c r="I71" s="24">
        <f t="shared" si="10"/>
        <v>9.6738031393093546</v>
      </c>
      <c r="J71" s="24">
        <f t="shared" si="11"/>
        <v>0.72619686069064571</v>
      </c>
      <c r="K71" s="24">
        <f t="shared" si="12"/>
        <v>0.5273618804769491</v>
      </c>
      <c r="L71" s="24">
        <f t="shared" si="13"/>
        <v>7.1894954200106401E-2</v>
      </c>
    </row>
    <row r="72" spans="1:12" x14ac:dyDescent="0.25">
      <c r="A72" s="4" t="s">
        <v>139</v>
      </c>
      <c r="B72" s="4" t="s">
        <v>140</v>
      </c>
      <c r="C72" s="2">
        <v>6.9</v>
      </c>
      <c r="D72" s="2">
        <v>1.6590000391006501</v>
      </c>
      <c r="E72" s="2">
        <v>9.1999999999999993</v>
      </c>
      <c r="F72" s="5">
        <f t="shared" si="7"/>
        <v>47.610000000000007</v>
      </c>
      <c r="G72" s="5">
        <f t="shared" si="8"/>
        <v>-3.0419354838709651</v>
      </c>
      <c r="H72" s="24">
        <f t="shared" si="9"/>
        <v>9.2533714880332827</v>
      </c>
      <c r="I72" s="24">
        <f t="shared" si="10"/>
        <v>7.8271195048446982</v>
      </c>
      <c r="J72" s="24">
        <f t="shared" si="11"/>
        <v>-0.92711950484469785</v>
      </c>
      <c r="K72" s="24">
        <f t="shared" si="12"/>
        <v>0.85955057626347775</v>
      </c>
      <c r="L72" s="24">
        <f t="shared" si="13"/>
        <v>4.4724466251448289</v>
      </c>
    </row>
    <row r="73" spans="1:12" x14ac:dyDescent="0.25">
      <c r="A73" s="4" t="s">
        <v>141</v>
      </c>
      <c r="B73" s="4" t="s">
        <v>142</v>
      </c>
      <c r="C73" s="2">
        <v>7.8</v>
      </c>
      <c r="D73" s="2">
        <v>5.4299998283386204</v>
      </c>
      <c r="E73" s="2">
        <v>15.5</v>
      </c>
      <c r="F73" s="5">
        <f t="shared" si="7"/>
        <v>60.839999999999996</v>
      </c>
      <c r="G73" s="5">
        <f t="shared" si="8"/>
        <v>-2.1419354838709657</v>
      </c>
      <c r="H73" s="24">
        <f t="shared" si="9"/>
        <v>4.5878876170655474</v>
      </c>
      <c r="I73" s="24">
        <f t="shared" si="10"/>
        <v>9.8711254727577078</v>
      </c>
      <c r="J73" s="24">
        <f t="shared" si="11"/>
        <v>-2.071125472757708</v>
      </c>
      <c r="K73" s="24">
        <f t="shared" si="12"/>
        <v>4.2895607239058391</v>
      </c>
      <c r="L73" s="24">
        <f t="shared" si="13"/>
        <v>5.014057673859677E-3</v>
      </c>
    </row>
    <row r="74" spans="1:12" x14ac:dyDescent="0.25">
      <c r="A74" s="4" t="s">
        <v>143</v>
      </c>
      <c r="B74" s="4" t="s">
        <v>144</v>
      </c>
      <c r="C74" s="2">
        <v>6.2</v>
      </c>
      <c r="D74" s="2">
        <v>3.3599998950958301</v>
      </c>
      <c r="E74" s="2">
        <v>3.1</v>
      </c>
      <c r="F74" s="5">
        <f t="shared" si="7"/>
        <v>38.440000000000005</v>
      </c>
      <c r="G74" s="5">
        <f t="shared" si="8"/>
        <v>-3.7419354838709653</v>
      </c>
      <c r="H74" s="24">
        <f t="shared" si="9"/>
        <v>14.002081165452635</v>
      </c>
      <c r="I74" s="24">
        <f t="shared" si="10"/>
        <v>7.4140718027164443</v>
      </c>
      <c r="J74" s="24">
        <f t="shared" si="11"/>
        <v>-1.2140718027164441</v>
      </c>
      <c r="K74" s="24">
        <f t="shared" si="12"/>
        <v>1.4739703421511563</v>
      </c>
      <c r="L74" s="24">
        <f t="shared" si="13"/>
        <v>6.3900947905000871</v>
      </c>
    </row>
    <row r="75" spans="1:12" x14ac:dyDescent="0.25">
      <c r="A75" s="4" t="s">
        <v>145</v>
      </c>
      <c r="B75" s="4" t="s">
        <v>146</v>
      </c>
      <c r="C75" s="2">
        <v>8.9</v>
      </c>
      <c r="D75" s="2">
        <v>9.5690002441406303</v>
      </c>
      <c r="E75" s="2">
        <v>5.7</v>
      </c>
      <c r="F75" s="5">
        <f t="shared" si="7"/>
        <v>79.210000000000008</v>
      </c>
      <c r="G75" s="5">
        <f t="shared" si="8"/>
        <v>-1.0419354838709651</v>
      </c>
      <c r="H75" s="24">
        <f t="shared" si="9"/>
        <v>1.0856295525494222</v>
      </c>
      <c r="I75" s="24">
        <f t="shared" si="10"/>
        <v>9.6190058811850569</v>
      </c>
      <c r="J75" s="24">
        <f t="shared" si="11"/>
        <v>-0.71900588118505659</v>
      </c>
      <c r="K75" s="24">
        <f t="shared" si="12"/>
        <v>0.51696945717869969</v>
      </c>
      <c r="L75" s="24">
        <f t="shared" si="13"/>
        <v>0.10428352829087874</v>
      </c>
    </row>
    <row r="76" spans="1:12" x14ac:dyDescent="0.25">
      <c r="A76" s="4" t="s">
        <v>147</v>
      </c>
      <c r="B76" s="4" t="s">
        <v>148</v>
      </c>
      <c r="C76" s="2">
        <v>6.5</v>
      </c>
      <c r="D76" s="2">
        <v>4.5830001831054696</v>
      </c>
      <c r="E76" s="2">
        <v>12.8</v>
      </c>
      <c r="F76" s="5">
        <f t="shared" si="7"/>
        <v>42.25</v>
      </c>
      <c r="G76" s="5">
        <f t="shared" si="8"/>
        <v>-3.4419354838709655</v>
      </c>
      <c r="H76" s="24">
        <f t="shared" si="9"/>
        <v>11.846919875130057</v>
      </c>
      <c r="I76" s="24">
        <f t="shared" si="10"/>
        <v>9.220172825731197</v>
      </c>
      <c r="J76" s="24">
        <f t="shared" si="11"/>
        <v>-2.720172825731197</v>
      </c>
      <c r="K76" s="24">
        <f t="shared" si="12"/>
        <v>7.3993402018464449</v>
      </c>
      <c r="L76" s="24">
        <f t="shared" si="13"/>
        <v>0.52094133468498427</v>
      </c>
    </row>
    <row r="77" spans="1:12" x14ac:dyDescent="0.25">
      <c r="A77" s="4" t="s">
        <v>149</v>
      </c>
      <c r="B77" s="4" t="s">
        <v>150</v>
      </c>
      <c r="C77" s="2">
        <v>7.3</v>
      </c>
      <c r="D77" s="2">
        <v>6.8670001029968297</v>
      </c>
      <c r="E77" s="2">
        <v>11.5</v>
      </c>
      <c r="F77" s="5">
        <f t="shared" si="7"/>
        <v>53.29</v>
      </c>
      <c r="G77" s="5">
        <f t="shared" si="8"/>
        <v>-2.6419354838709657</v>
      </c>
      <c r="H77" s="24">
        <f t="shared" si="9"/>
        <v>6.979823100936513</v>
      </c>
      <c r="I77" s="24">
        <f t="shared" si="10"/>
        <v>9.6943713390561381</v>
      </c>
      <c r="J77" s="24">
        <f t="shared" si="11"/>
        <v>-2.3943713390561383</v>
      </c>
      <c r="K77" s="24">
        <f t="shared" si="12"/>
        <v>5.7330141092934852</v>
      </c>
      <c r="L77" s="24">
        <f t="shared" si="13"/>
        <v>6.1288005797896811E-2</v>
      </c>
    </row>
    <row r="78" spans="1:12" x14ac:dyDescent="0.25">
      <c r="A78" s="4" t="s">
        <v>151</v>
      </c>
      <c r="B78" s="4" t="s">
        <v>152</v>
      </c>
      <c r="C78" s="2">
        <v>5.2</v>
      </c>
      <c r="D78" s="2">
        <v>3.32200002670288</v>
      </c>
      <c r="E78" s="2">
        <v>15.3</v>
      </c>
      <c r="F78" s="5">
        <f t="shared" si="7"/>
        <v>27.040000000000003</v>
      </c>
      <c r="G78" s="5">
        <f t="shared" si="8"/>
        <v>-4.7419354838709653</v>
      </c>
      <c r="H78" s="24">
        <f t="shared" si="9"/>
        <v>22.485952133194566</v>
      </c>
      <c r="I78" s="24">
        <f t="shared" si="10"/>
        <v>9.2244675835681509</v>
      </c>
      <c r="J78" s="24">
        <f t="shared" si="11"/>
        <v>-4.0244675835681507</v>
      </c>
      <c r="K78" s="24">
        <f t="shared" si="12"/>
        <v>16.19633933119087</v>
      </c>
      <c r="L78" s="24">
        <f t="shared" si="13"/>
        <v>0.51476018796492951</v>
      </c>
    </row>
    <row r="79" spans="1:12" x14ac:dyDescent="0.25">
      <c r="A79" s="4" t="s">
        <v>153</v>
      </c>
      <c r="B79" s="4" t="s">
        <v>154</v>
      </c>
      <c r="C79" s="2">
        <v>13.3</v>
      </c>
      <c r="D79" s="2">
        <v>6.3200001716613796</v>
      </c>
      <c r="E79" s="2">
        <v>21.9</v>
      </c>
      <c r="F79" s="5">
        <f t="shared" si="7"/>
        <v>176.89000000000001</v>
      </c>
      <c r="G79" s="5">
        <f t="shared" si="8"/>
        <v>3.3580645161290352</v>
      </c>
      <c r="H79" s="24">
        <f t="shared" si="9"/>
        <v>11.276597294484931</v>
      </c>
      <c r="I79" s="24">
        <f t="shared" si="10"/>
        <v>11.08708656868729</v>
      </c>
      <c r="J79" s="24">
        <f t="shared" si="11"/>
        <v>2.2129134313127103</v>
      </c>
      <c r="K79" s="24">
        <f t="shared" si="12"/>
        <v>4.8969858544841935</v>
      </c>
      <c r="L79" s="24">
        <f t="shared" si="13"/>
        <v>1.3113710070560056</v>
      </c>
    </row>
    <row r="80" spans="1:12" x14ac:dyDescent="0.25">
      <c r="A80" s="4" t="s">
        <v>155</v>
      </c>
      <c r="B80" s="4" t="s">
        <v>156</v>
      </c>
      <c r="C80" s="2">
        <v>8.4</v>
      </c>
      <c r="D80" s="2">
        <v>3.1719999313354501</v>
      </c>
      <c r="E80" s="2">
        <v>11.4</v>
      </c>
      <c r="F80" s="5">
        <f t="shared" si="7"/>
        <v>70.56</v>
      </c>
      <c r="G80" s="5">
        <f t="shared" si="8"/>
        <v>-1.5419354838709651</v>
      </c>
      <c r="H80" s="24">
        <f t="shared" si="9"/>
        <v>2.3775650364203873</v>
      </c>
      <c r="I80" s="24">
        <f t="shared" si="10"/>
        <v>8.5982904081237557</v>
      </c>
      <c r="J80" s="24">
        <f t="shared" si="11"/>
        <v>-0.19829040812375531</v>
      </c>
      <c r="K80" s="24">
        <f t="shared" si="12"/>
        <v>3.9319085953885446E-2</v>
      </c>
      <c r="L80" s="24">
        <f t="shared" si="13"/>
        <v>1.8053820895797252</v>
      </c>
    </row>
    <row r="81" spans="1:12" x14ac:dyDescent="0.25">
      <c r="A81" s="4" t="s">
        <v>157</v>
      </c>
      <c r="B81" s="4" t="s">
        <v>158</v>
      </c>
      <c r="C81" s="2">
        <v>8.1</v>
      </c>
      <c r="D81" s="2">
        <v>1.5640000104904199</v>
      </c>
      <c r="E81" s="2">
        <v>17.600000000000001</v>
      </c>
      <c r="F81" s="5">
        <f t="shared" si="7"/>
        <v>65.61</v>
      </c>
      <c r="G81" s="5">
        <f t="shared" si="8"/>
        <v>-1.8419354838709658</v>
      </c>
      <c r="H81" s="24">
        <f t="shared" si="9"/>
        <v>3.3927263267429693</v>
      </c>
      <c r="I81" s="24">
        <f t="shared" si="10"/>
        <v>9.0534801725361262</v>
      </c>
      <c r="J81" s="24">
        <f t="shared" si="11"/>
        <v>-0.9534801725361266</v>
      </c>
      <c r="K81" s="24">
        <f t="shared" si="12"/>
        <v>0.9091244394195217</v>
      </c>
      <c r="L81" s="24">
        <f t="shared" si="13"/>
        <v>0.78935284023908614</v>
      </c>
    </row>
    <row r="82" spans="1:12" x14ac:dyDescent="0.25">
      <c r="A82" s="4" t="s">
        <v>159</v>
      </c>
      <c r="B82" s="4" t="s">
        <v>160</v>
      </c>
      <c r="C82" s="2">
        <v>11.5</v>
      </c>
      <c r="D82" s="2">
        <v>23.094999313354499</v>
      </c>
      <c r="E82" s="2">
        <v>32.4</v>
      </c>
      <c r="F82" s="5">
        <f t="shared" si="7"/>
        <v>132.25</v>
      </c>
      <c r="G82" s="5">
        <f t="shared" si="8"/>
        <v>1.5580645161290345</v>
      </c>
      <c r="H82" s="24">
        <f t="shared" si="9"/>
        <v>2.4275650364204027</v>
      </c>
      <c r="I82" s="24">
        <f t="shared" si="10"/>
        <v>17.563118393368566</v>
      </c>
      <c r="J82" s="24">
        <f t="shared" si="11"/>
        <v>-6.0631183933685655</v>
      </c>
      <c r="K82" s="24">
        <f t="shared" si="12"/>
        <v>36.761404652004217</v>
      </c>
      <c r="L82" s="24">
        <f t="shared" si="13"/>
        <v>58.082428940018303</v>
      </c>
    </row>
    <row r="83" spans="1:12" x14ac:dyDescent="0.25">
      <c r="A83" s="4" t="s">
        <v>161</v>
      </c>
      <c r="B83" s="4" t="s">
        <v>162</v>
      </c>
      <c r="C83" s="2">
        <v>9.6</v>
      </c>
      <c r="D83" s="2">
        <v>1.26400005817413</v>
      </c>
      <c r="E83" s="2">
        <v>7.4</v>
      </c>
      <c r="F83" s="5">
        <f t="shared" si="7"/>
        <v>92.16</v>
      </c>
      <c r="G83" s="5">
        <f t="shared" si="8"/>
        <v>-0.34193548387096584</v>
      </c>
      <c r="H83" s="24">
        <f t="shared" si="9"/>
        <v>0.11691987513007154</v>
      </c>
      <c r="I83" s="24">
        <f t="shared" si="10"/>
        <v>7.4427951750501888</v>
      </c>
      <c r="J83" s="24">
        <f t="shared" si="11"/>
        <v>2.1572048249498108</v>
      </c>
      <c r="K83" s="24">
        <f t="shared" si="12"/>
        <v>4.6535326567867443</v>
      </c>
      <c r="L83" s="24">
        <f t="shared" si="13"/>
        <v>6.2457022831728066</v>
      </c>
    </row>
    <row r="84" spans="1:12" x14ac:dyDescent="0.25">
      <c r="A84" s="4" t="s">
        <v>163</v>
      </c>
      <c r="B84" s="4" t="s">
        <v>164</v>
      </c>
      <c r="C84" s="2">
        <v>9.6</v>
      </c>
      <c r="D84" s="2">
        <v>3.8800001144409202</v>
      </c>
      <c r="E84" s="2">
        <v>12</v>
      </c>
      <c r="F84" s="5">
        <f t="shared" si="7"/>
        <v>92.16</v>
      </c>
      <c r="G84" s="5">
        <f t="shared" si="8"/>
        <v>-0.34193548387096584</v>
      </c>
      <c r="H84" s="24">
        <f t="shared" si="9"/>
        <v>0.11691987513007154</v>
      </c>
      <c r="I84" s="24">
        <f t="shared" si="10"/>
        <v>8.8950326827128041</v>
      </c>
      <c r="J84" s="24">
        <f t="shared" si="11"/>
        <v>0.70496731728719553</v>
      </c>
      <c r="K84" s="24">
        <f t="shared" si="12"/>
        <v>0.49697891844310543</v>
      </c>
      <c r="L84" s="24">
        <f t="shared" si="13"/>
        <v>1.0960054750728048</v>
      </c>
    </row>
    <row r="85" spans="1:12" x14ac:dyDescent="0.25">
      <c r="A85" s="4" t="s">
        <v>165</v>
      </c>
      <c r="B85" s="4" t="s">
        <v>166</v>
      </c>
      <c r="C85" s="2">
        <v>11.6</v>
      </c>
      <c r="D85" s="2">
        <v>4.5219998359680202</v>
      </c>
      <c r="E85" s="2">
        <v>14.3</v>
      </c>
      <c r="F85" s="5">
        <f t="shared" si="7"/>
        <v>134.56</v>
      </c>
      <c r="G85" s="5">
        <f t="shared" si="8"/>
        <v>1.6580645161290342</v>
      </c>
      <c r="H85" s="24">
        <f t="shared" si="9"/>
        <v>2.7491779396462084</v>
      </c>
      <c r="I85" s="24">
        <f t="shared" si="10"/>
        <v>9.4262809302767678</v>
      </c>
      <c r="J85" s="24">
        <f t="shared" si="11"/>
        <v>2.1737190697232318</v>
      </c>
      <c r="K85" s="24">
        <f t="shared" si="12"/>
        <v>4.7250545940784328</v>
      </c>
      <c r="L85" s="24">
        <f t="shared" si="13"/>
        <v>0.26589961864243128</v>
      </c>
    </row>
    <row r="86" spans="1:12" x14ac:dyDescent="0.25">
      <c r="A86" s="4" t="s">
        <v>167</v>
      </c>
      <c r="B86" s="4" t="s">
        <v>168</v>
      </c>
      <c r="C86" s="2">
        <v>11.9</v>
      </c>
      <c r="D86" s="2">
        <v>4.4790000915527299</v>
      </c>
      <c r="E86" s="2">
        <v>15.9</v>
      </c>
      <c r="F86" s="5">
        <f t="shared" si="7"/>
        <v>141.61000000000001</v>
      </c>
      <c r="G86" s="5">
        <f t="shared" si="8"/>
        <v>1.9580645161290349</v>
      </c>
      <c r="H86" s="24">
        <f t="shared" si="9"/>
        <v>3.8340166493236314</v>
      </c>
      <c r="I86" s="24">
        <f t="shared" si="10"/>
        <v>9.6525864257076819</v>
      </c>
      <c r="J86" s="24">
        <f t="shared" si="11"/>
        <v>2.2474135742923185</v>
      </c>
      <c r="K86" s="24">
        <f t="shared" si="12"/>
        <v>5.0508677739133745</v>
      </c>
      <c r="L86" s="24">
        <f t="shared" si="13"/>
        <v>8.3722877459979278E-2</v>
      </c>
    </row>
    <row r="87" spans="1:12" x14ac:dyDescent="0.25">
      <c r="A87" s="4" t="s">
        <v>169</v>
      </c>
      <c r="B87" s="4" t="s">
        <v>170</v>
      </c>
      <c r="C87" s="2">
        <v>9</v>
      </c>
      <c r="D87" s="2">
        <v>0.27300000190734902</v>
      </c>
      <c r="E87" s="2">
        <v>2.5</v>
      </c>
      <c r="F87" s="5">
        <f t="shared" si="7"/>
        <v>81</v>
      </c>
      <c r="G87" s="5">
        <f t="shared" si="8"/>
        <v>-0.94193548387096548</v>
      </c>
      <c r="H87" s="24">
        <f t="shared" si="9"/>
        <v>0.88724245577522987</v>
      </c>
      <c r="I87" s="24">
        <f t="shared" si="10"/>
        <v>6.4212384403078291</v>
      </c>
      <c r="J87" s="24">
        <f t="shared" si="11"/>
        <v>2.5787615596921709</v>
      </c>
      <c r="K87" s="24">
        <f t="shared" si="12"/>
        <v>6.6500111817459979</v>
      </c>
      <c r="L87" s="24">
        <f t="shared" si="13"/>
        <v>12.395307672554209</v>
      </c>
    </row>
    <row r="88" spans="1:12" x14ac:dyDescent="0.25">
      <c r="A88" s="4" t="s">
        <v>171</v>
      </c>
      <c r="B88" s="4" t="s">
        <v>172</v>
      </c>
      <c r="C88" s="2">
        <v>17.3</v>
      </c>
      <c r="D88" s="2">
        <v>6.02600002288818</v>
      </c>
      <c r="E88" s="2">
        <v>25.5</v>
      </c>
      <c r="F88" s="5">
        <f t="shared" si="7"/>
        <v>299.29000000000002</v>
      </c>
      <c r="G88" s="5">
        <f t="shared" si="8"/>
        <v>7.3580645161290352</v>
      </c>
      <c r="H88" s="24">
        <f t="shared" si="9"/>
        <v>54.141113423517211</v>
      </c>
      <c r="I88" s="24">
        <f t="shared" si="10"/>
        <v>11.53855872211523</v>
      </c>
      <c r="J88" s="24">
        <f t="shared" si="11"/>
        <v>5.7614412778847708</v>
      </c>
      <c r="K88" s="24">
        <f t="shared" si="12"/>
        <v>33.1942055985145</v>
      </c>
      <c r="L88" s="24">
        <f t="shared" si="13"/>
        <v>2.5492057649016013</v>
      </c>
    </row>
    <row r="89" spans="1:12" x14ac:dyDescent="0.25">
      <c r="A89" s="4" t="s">
        <v>173</v>
      </c>
      <c r="B89" s="4" t="s">
        <v>174</v>
      </c>
      <c r="C89" s="2">
        <v>10.1</v>
      </c>
      <c r="D89" s="2">
        <v>3.9189999103546098</v>
      </c>
      <c r="E89" s="2">
        <v>9.4</v>
      </c>
      <c r="F89" s="5">
        <f t="shared" si="7"/>
        <v>102.00999999999999</v>
      </c>
      <c r="G89" s="5">
        <f t="shared" si="8"/>
        <v>0.15806451612903416</v>
      </c>
      <c r="H89" s="24">
        <f t="shared" si="9"/>
        <v>2.49843912591057E-2</v>
      </c>
      <c r="I89" s="24">
        <f t="shared" si="10"/>
        <v>8.5182523443088414</v>
      </c>
      <c r="J89" s="24">
        <f t="shared" si="11"/>
        <v>1.5817476556911583</v>
      </c>
      <c r="K89" s="24">
        <f t="shared" si="12"/>
        <v>2.5019256462844748</v>
      </c>
      <c r="L89" s="24">
        <f t="shared" si="13"/>
        <v>2.0268736818734667</v>
      </c>
    </row>
    <row r="90" spans="1:12" x14ac:dyDescent="0.25">
      <c r="A90" s="4" t="s">
        <v>175</v>
      </c>
      <c r="B90" s="4" t="s">
        <v>176</v>
      </c>
      <c r="C90" s="2">
        <v>3.5</v>
      </c>
      <c r="D90" s="2">
        <v>3.1129999160766602</v>
      </c>
      <c r="E90" s="2">
        <v>9.1</v>
      </c>
      <c r="F90" s="5">
        <f t="shared" si="7"/>
        <v>12.25</v>
      </c>
      <c r="G90" s="5">
        <f t="shared" si="8"/>
        <v>-6.4419354838709655</v>
      </c>
      <c r="H90" s="24">
        <f t="shared" si="9"/>
        <v>41.498532778355852</v>
      </c>
      <c r="I90" s="24">
        <f t="shared" si="10"/>
        <v>8.2376268386557108</v>
      </c>
      <c r="J90" s="24">
        <f t="shared" si="11"/>
        <v>-4.7376268386557108</v>
      </c>
      <c r="K90" s="24">
        <f t="shared" si="12"/>
        <v>22.445108062350904</v>
      </c>
      <c r="L90" s="24">
        <f t="shared" si="13"/>
        <v>2.9046679581554571</v>
      </c>
    </row>
    <row r="91" spans="1:12" x14ac:dyDescent="0.25">
      <c r="A91" s="4" t="s">
        <v>177</v>
      </c>
      <c r="B91" s="4" t="s">
        <v>178</v>
      </c>
      <c r="C91" s="2">
        <v>3.1</v>
      </c>
      <c r="D91" s="2">
        <v>3.0380001068115199</v>
      </c>
      <c r="E91" s="2">
        <v>26</v>
      </c>
      <c r="F91" s="5">
        <f t="shared" si="7"/>
        <v>9.6100000000000012</v>
      </c>
      <c r="G91" s="5">
        <f t="shared" si="8"/>
        <v>-6.8419354838709658</v>
      </c>
      <c r="H91" s="24">
        <f t="shared" si="9"/>
        <v>46.812081165452625</v>
      </c>
      <c r="I91" s="24">
        <f t="shared" si="10"/>
        <v>10.73892748875614</v>
      </c>
      <c r="J91" s="24">
        <f t="shared" si="11"/>
        <v>-7.6389274887561402</v>
      </c>
      <c r="K91" s="24">
        <f t="shared" si="12"/>
        <v>58.353213178474192</v>
      </c>
      <c r="L91" s="24">
        <f t="shared" si="13"/>
        <v>0.6351962558508899</v>
      </c>
    </row>
    <row r="92" spans="1:12" x14ac:dyDescent="0.25">
      <c r="A92" s="4" t="s">
        <v>179</v>
      </c>
      <c r="B92" s="4" t="s">
        <v>180</v>
      </c>
      <c r="C92" s="2">
        <v>4.4000000000000004</v>
      </c>
      <c r="D92" s="2">
        <v>3.9219999313354501</v>
      </c>
      <c r="E92" s="2">
        <v>16.5</v>
      </c>
      <c r="F92" s="5">
        <f t="shared" si="7"/>
        <v>19.360000000000003</v>
      </c>
      <c r="G92" s="5">
        <f t="shared" si="8"/>
        <v>-5.5419354838709651</v>
      </c>
      <c r="H92" s="24">
        <f t="shared" si="9"/>
        <v>30.71304890738811</v>
      </c>
      <c r="I92" s="24">
        <f t="shared" si="10"/>
        <v>9.5791918476760394</v>
      </c>
      <c r="J92" s="24">
        <f t="shared" si="11"/>
        <v>-5.179191847676039</v>
      </c>
      <c r="K92" s="24">
        <f t="shared" si="12"/>
        <v>26.824028195033943</v>
      </c>
      <c r="L92" s="24">
        <f t="shared" si="13"/>
        <v>0.1315829455999169</v>
      </c>
    </row>
    <row r="93" spans="1:12" x14ac:dyDescent="0.25">
      <c r="A93" s="4" t="s">
        <v>181</v>
      </c>
      <c r="B93" s="4" t="s">
        <v>182</v>
      </c>
      <c r="C93" s="2">
        <v>7</v>
      </c>
      <c r="D93" s="2">
        <v>2.3670001029968302</v>
      </c>
      <c r="E93" s="2">
        <v>8.6</v>
      </c>
      <c r="F93" s="5">
        <f t="shared" si="7"/>
        <v>49</v>
      </c>
      <c r="G93" s="5">
        <f t="shared" si="8"/>
        <v>-2.9419354838709655</v>
      </c>
      <c r="H93" s="24">
        <f t="shared" si="9"/>
        <v>8.6549843912590916</v>
      </c>
      <c r="I93" s="24">
        <f t="shared" si="10"/>
        <v>7.9446963863743205</v>
      </c>
      <c r="J93" s="24">
        <f t="shared" si="11"/>
        <v>-0.94469638637432052</v>
      </c>
      <c r="K93" s="24">
        <f t="shared" si="12"/>
        <v>0.89245126242869943</v>
      </c>
      <c r="L93" s="24">
        <f t="shared" si="13"/>
        <v>3.988964012569213</v>
      </c>
    </row>
    <row r="94" spans="1:12" x14ac:dyDescent="0.25">
      <c r="A94" s="4" t="s">
        <v>183</v>
      </c>
      <c r="B94" s="4" t="s">
        <v>184</v>
      </c>
      <c r="C94" s="2">
        <v>9.3000000000000007</v>
      </c>
      <c r="D94" s="2">
        <v>4.7119998931884801</v>
      </c>
      <c r="E94" s="2">
        <v>20.100000000000001</v>
      </c>
      <c r="F94" s="5">
        <f t="shared" si="7"/>
        <v>86.490000000000009</v>
      </c>
      <c r="G94" s="5">
        <f t="shared" si="8"/>
        <v>-0.64193548387096477</v>
      </c>
      <c r="H94" s="24">
        <f t="shared" si="9"/>
        <v>0.41208116545264967</v>
      </c>
      <c r="I94" s="24">
        <f t="shared" si="10"/>
        <v>10.347840507265056</v>
      </c>
      <c r="J94" s="24">
        <f t="shared" si="11"/>
        <v>-1.0478405072650556</v>
      </c>
      <c r="K94" s="24">
        <f t="shared" si="12"/>
        <v>1.097969728665489</v>
      </c>
      <c r="L94" s="24">
        <f t="shared" si="13"/>
        <v>0.16475888801655744</v>
      </c>
    </row>
    <row r="95" spans="1:12" x14ac:dyDescent="0.25">
      <c r="A95" s="4" t="s">
        <v>185</v>
      </c>
      <c r="B95" s="4" t="s">
        <v>186</v>
      </c>
      <c r="C95" s="2">
        <v>5.0999999999999996</v>
      </c>
      <c r="D95" s="2">
        <v>2.8440001010894802</v>
      </c>
      <c r="E95" s="2">
        <v>11.8</v>
      </c>
      <c r="F95" s="5">
        <f t="shared" si="7"/>
        <v>26.009999999999998</v>
      </c>
      <c r="G95" s="5">
        <f t="shared" si="8"/>
        <v>-4.8419354838709658</v>
      </c>
      <c r="H95" s="24">
        <f t="shared" si="9"/>
        <v>23.444339229968765</v>
      </c>
      <c r="I95" s="24">
        <f t="shared" si="10"/>
        <v>8.5620400266909833</v>
      </c>
      <c r="J95" s="24">
        <f t="shared" si="11"/>
        <v>-3.4620400266909837</v>
      </c>
      <c r="K95" s="24">
        <f t="shared" si="12"/>
        <v>11.985721146410507</v>
      </c>
      <c r="L95" s="24">
        <f t="shared" si="13"/>
        <v>1.904111472745952</v>
      </c>
    </row>
    <row r="96" spans="1:12" x14ac:dyDescent="0.25">
      <c r="A96" s="4" t="s">
        <v>187</v>
      </c>
      <c r="B96" s="4" t="s">
        <v>188</v>
      </c>
      <c r="C96" s="2">
        <v>3.7</v>
      </c>
      <c r="D96" s="2">
        <v>2.5150001049041699</v>
      </c>
      <c r="E96" s="2">
        <v>19.899999999999999</v>
      </c>
      <c r="F96" s="5">
        <f t="shared" si="7"/>
        <v>13.690000000000001</v>
      </c>
      <c r="G96" s="5">
        <f t="shared" si="8"/>
        <v>-6.2419354838709653</v>
      </c>
      <c r="H96" s="24">
        <f t="shared" si="9"/>
        <v>38.961758584807463</v>
      </c>
      <c r="I96" s="24">
        <f t="shared" si="10"/>
        <v>9.6751413801301744</v>
      </c>
      <c r="J96" s="24">
        <f t="shared" si="11"/>
        <v>-5.9751413801301743</v>
      </c>
      <c r="K96" s="24">
        <f t="shared" si="12"/>
        <v>35.702314512543921</v>
      </c>
      <c r="L96" s="24">
        <f t="shared" si="13"/>
        <v>7.117909379085198E-2</v>
      </c>
    </row>
    <row r="97" spans="1:12" x14ac:dyDescent="0.25">
      <c r="A97" s="4" t="s">
        <v>189</v>
      </c>
      <c r="B97" s="4" t="s">
        <v>190</v>
      </c>
      <c r="C97" s="2">
        <v>13.4</v>
      </c>
      <c r="D97" s="2">
        <v>3.6730000972747798</v>
      </c>
      <c r="E97" s="2">
        <v>17.100000000000001</v>
      </c>
      <c r="F97" s="5">
        <f t="shared" si="7"/>
        <v>179.56</v>
      </c>
      <c r="G97" s="5">
        <f t="shared" si="8"/>
        <v>3.4580645161290349</v>
      </c>
      <c r="H97" s="24">
        <f t="shared" si="9"/>
        <v>11.958210197710736</v>
      </c>
      <c r="I97" s="24">
        <f t="shared" si="10"/>
        <v>9.5959176177783014</v>
      </c>
      <c r="J97" s="24">
        <f t="shared" si="11"/>
        <v>3.8040823822216989</v>
      </c>
      <c r="K97" s="24">
        <f t="shared" si="12"/>
        <v>14.471042770729516</v>
      </c>
      <c r="L97" s="24">
        <f t="shared" si="13"/>
        <v>0.11972836365532079</v>
      </c>
    </row>
    <row r="98" spans="1:12" x14ac:dyDescent="0.25">
      <c r="A98" s="4" t="s">
        <v>191</v>
      </c>
      <c r="B98" s="4" t="s">
        <v>192</v>
      </c>
      <c r="C98" s="2">
        <v>8.6</v>
      </c>
      <c r="D98" s="2">
        <v>6.8600001335143999</v>
      </c>
      <c r="E98" s="2">
        <v>17.8</v>
      </c>
      <c r="F98" s="5">
        <f t="shared" si="7"/>
        <v>73.959999999999994</v>
      </c>
      <c r="G98" s="5">
        <f t="shared" si="8"/>
        <v>-1.3419354838709658</v>
      </c>
      <c r="H98" s="24">
        <f t="shared" si="9"/>
        <v>1.8007908428720032</v>
      </c>
      <c r="I98" s="24">
        <f t="shared" si="10"/>
        <v>10.632941290863881</v>
      </c>
      <c r="J98" s="24">
        <f t="shared" si="11"/>
        <v>-2.0329412908638815</v>
      </c>
      <c r="K98" s="24">
        <f t="shared" si="12"/>
        <v>4.1328502920993051</v>
      </c>
      <c r="L98" s="24">
        <f t="shared" si="13"/>
        <v>0.47748902529793064</v>
      </c>
    </row>
    <row r="99" spans="1:12" x14ac:dyDescent="0.25">
      <c r="A99" s="4" t="s">
        <v>193</v>
      </c>
      <c r="B99" s="4" t="s">
        <v>194</v>
      </c>
      <c r="C99" s="2">
        <v>5.8</v>
      </c>
      <c r="D99" s="2">
        <v>0.14200000464916199</v>
      </c>
      <c r="E99" s="2">
        <v>4.4000000000000004</v>
      </c>
      <c r="F99" s="5">
        <f t="shared" si="7"/>
        <v>33.64</v>
      </c>
      <c r="G99" s="5">
        <f t="shared" si="8"/>
        <v>-4.1419354838709657</v>
      </c>
      <c r="H99" s="24">
        <f t="shared" si="9"/>
        <v>17.15562955254941</v>
      </c>
      <c r="I99" s="24">
        <f t="shared" si="10"/>
        <v>6.6665865576732379</v>
      </c>
      <c r="J99" s="24">
        <f t="shared" si="11"/>
        <v>-0.86658655767323811</v>
      </c>
      <c r="K99" s="24">
        <f t="shared" si="12"/>
        <v>0.75097226193995248</v>
      </c>
      <c r="L99" s="24">
        <f t="shared" si="13"/>
        <v>10.727910588344606</v>
      </c>
    </row>
    <row r="100" spans="1:12" x14ac:dyDescent="0.25">
      <c r="A100" s="4" t="s">
        <v>195</v>
      </c>
      <c r="B100" s="4" t="s">
        <v>196</v>
      </c>
      <c r="C100" s="2">
        <v>8</v>
      </c>
      <c r="D100" s="2">
        <v>4.2950000762939498</v>
      </c>
      <c r="E100" s="2">
        <v>18.8</v>
      </c>
      <c r="F100" s="5">
        <f t="shared" si="7"/>
        <v>64</v>
      </c>
      <c r="G100" s="5">
        <f t="shared" si="8"/>
        <v>-1.9419354838709655</v>
      </c>
      <c r="H100" s="24">
        <f t="shared" si="9"/>
        <v>3.7711134235171611</v>
      </c>
      <c r="I100" s="24">
        <f t="shared" si="10"/>
        <v>10.03173129713338</v>
      </c>
      <c r="J100" s="24">
        <f t="shared" si="11"/>
        <v>-2.0317312971333799</v>
      </c>
      <c r="K100" s="24">
        <f t="shared" si="12"/>
        <v>4.1279320637512864</v>
      </c>
      <c r="L100" s="24">
        <f t="shared" si="13"/>
        <v>8.063288079458393E-3</v>
      </c>
    </row>
    <row r="101" spans="1:12" x14ac:dyDescent="0.25">
      <c r="A101" s="4" t="s">
        <v>197</v>
      </c>
      <c r="B101" s="4" t="s">
        <v>198</v>
      </c>
      <c r="C101" s="2">
        <v>15.4</v>
      </c>
      <c r="D101" s="2">
        <v>4.7439999580383301</v>
      </c>
      <c r="E101" s="2">
        <v>20.100000000000001</v>
      </c>
      <c r="F101" s="5">
        <f t="shared" si="7"/>
        <v>237.16000000000003</v>
      </c>
      <c r="G101" s="5">
        <f t="shared" si="8"/>
        <v>5.4580645161290349</v>
      </c>
      <c r="H101" s="24">
        <f t="shared" si="9"/>
        <v>29.790468262226877</v>
      </c>
      <c r="I101" s="24">
        <f t="shared" si="10"/>
        <v>10.35720366937778</v>
      </c>
      <c r="J101" s="24">
        <f t="shared" si="11"/>
        <v>5.0427963306222203</v>
      </c>
      <c r="K101" s="24">
        <f t="shared" si="12"/>
        <v>25.429794832136931</v>
      </c>
      <c r="L101" s="24">
        <f t="shared" si="13"/>
        <v>0.17244766589412214</v>
      </c>
    </row>
    <row r="102" spans="1:12" x14ac:dyDescent="0.25">
      <c r="A102" s="4" t="s">
        <v>199</v>
      </c>
      <c r="B102" s="4" t="s">
        <v>200</v>
      </c>
      <c r="C102" s="2">
        <v>3.4</v>
      </c>
      <c r="D102" s="2">
        <v>5.9190001487731898</v>
      </c>
      <c r="E102" s="2">
        <v>3.8</v>
      </c>
      <c r="F102" s="5">
        <f t="shared" si="7"/>
        <v>11.559999999999999</v>
      </c>
      <c r="G102" s="5">
        <f t="shared" si="8"/>
        <v>-6.5419354838709651</v>
      </c>
      <c r="H102" s="24">
        <f t="shared" si="9"/>
        <v>42.796919875130037</v>
      </c>
      <c r="I102" s="24">
        <f t="shared" si="10"/>
        <v>8.267343855345139</v>
      </c>
      <c r="J102" s="24">
        <f t="shared" si="11"/>
        <v>-4.8673438553451387</v>
      </c>
      <c r="K102" s="24">
        <f t="shared" si="12"/>
        <v>23.691036206166078</v>
      </c>
      <c r="L102" s="24">
        <f t="shared" si="13"/>
        <v>2.8042571223287793</v>
      </c>
    </row>
    <row r="103" spans="1:12" x14ac:dyDescent="0.25">
      <c r="A103" s="4" t="s">
        <v>201</v>
      </c>
      <c r="B103" s="4" t="s">
        <v>202</v>
      </c>
      <c r="C103" s="2">
        <v>11.8</v>
      </c>
      <c r="D103" s="2">
        <v>6.4640002250671396</v>
      </c>
      <c r="E103" s="2">
        <v>3.5</v>
      </c>
      <c r="F103" s="5">
        <f t="shared" si="7"/>
        <v>139.24</v>
      </c>
      <c r="G103" s="5">
        <f t="shared" si="8"/>
        <v>1.8580645161290352</v>
      </c>
      <c r="H103" s="24">
        <f t="shared" si="9"/>
        <v>3.4524037460978256</v>
      </c>
      <c r="I103" s="24">
        <f t="shared" si="10"/>
        <v>8.3820185696890483</v>
      </c>
      <c r="J103" s="24">
        <f t="shared" si="11"/>
        <v>3.4179814303109524</v>
      </c>
      <c r="K103" s="24">
        <f t="shared" si="12"/>
        <v>11.682597057950504</v>
      </c>
      <c r="L103" s="24">
        <f t="shared" si="13"/>
        <v>2.4333407791508348</v>
      </c>
    </row>
    <row r="104" spans="1:12" x14ac:dyDescent="0.25">
      <c r="A104" s="4" t="s">
        <v>203</v>
      </c>
      <c r="B104" s="4" t="s">
        <v>204</v>
      </c>
      <c r="C104" s="2">
        <v>10.9</v>
      </c>
      <c r="D104" s="2">
        <v>13.5100002288818</v>
      </c>
      <c r="E104" s="2">
        <v>18.5</v>
      </c>
      <c r="F104" s="5">
        <f t="shared" si="7"/>
        <v>118.81</v>
      </c>
      <c r="G104" s="5">
        <f t="shared" si="8"/>
        <v>0.95806451612903487</v>
      </c>
      <c r="H104" s="24">
        <f t="shared" si="9"/>
        <v>0.91788761706556177</v>
      </c>
      <c r="I104" s="24">
        <f t="shared" si="10"/>
        <v>12.683232627690947</v>
      </c>
      <c r="J104" s="24">
        <f t="shared" si="11"/>
        <v>-1.7832326276909463</v>
      </c>
      <c r="K104" s="24">
        <f t="shared" si="12"/>
        <v>3.1799186044615571</v>
      </c>
      <c r="L104" s="24">
        <f t="shared" si="13"/>
        <v>7.5147100307155865</v>
      </c>
    </row>
    <row r="105" spans="1:12" x14ac:dyDescent="0.25">
      <c r="A105" s="4" t="s">
        <v>205</v>
      </c>
      <c r="B105" s="4" t="s">
        <v>206</v>
      </c>
      <c r="C105" s="2">
        <v>7.9</v>
      </c>
      <c r="D105" s="2">
        <v>3.7679998874664302</v>
      </c>
      <c r="E105" s="2">
        <v>2.9</v>
      </c>
      <c r="F105" s="5">
        <f t="shared" si="7"/>
        <v>62.410000000000004</v>
      </c>
      <c r="G105" s="5">
        <f t="shared" si="8"/>
        <v>-2.0419354838709651</v>
      </c>
      <c r="H105" s="24">
        <f t="shared" si="9"/>
        <v>4.1695005202913524</v>
      </c>
      <c r="I105" s="24">
        <f t="shared" si="10"/>
        <v>7.5035909824608593</v>
      </c>
      <c r="J105" s="24">
        <f t="shared" si="11"/>
        <v>0.39640901753914104</v>
      </c>
      <c r="K105" s="24">
        <f t="shared" si="12"/>
        <v>0.15714010918634702</v>
      </c>
      <c r="L105" s="24">
        <f t="shared" si="13"/>
        <v>5.9455239075568995</v>
      </c>
    </row>
    <row r="106" spans="1:12" x14ac:dyDescent="0.25">
      <c r="A106" s="4" t="s">
        <v>207</v>
      </c>
      <c r="B106" s="4" t="s">
        <v>208</v>
      </c>
      <c r="C106" s="2">
        <v>10.1</v>
      </c>
      <c r="D106" s="2">
        <v>6.7560000419616699</v>
      </c>
      <c r="E106" s="2">
        <v>16.600000000000001</v>
      </c>
      <c r="F106" s="5">
        <f t="shared" si="7"/>
        <v>102.00999999999999</v>
      </c>
      <c r="G106" s="5">
        <f t="shared" si="8"/>
        <v>0.15806451612903416</v>
      </c>
      <c r="H106" s="24">
        <f t="shared" si="9"/>
        <v>2.49843912591057E-2</v>
      </c>
      <c r="I106" s="24">
        <f t="shared" si="10"/>
        <v>10.423345690698957</v>
      </c>
      <c r="J106" s="24">
        <f t="shared" si="11"/>
        <v>-0.32334569069895736</v>
      </c>
      <c r="K106" s="24">
        <f t="shared" si="12"/>
        <v>0.1045524356935858</v>
      </c>
      <c r="L106" s="24">
        <f t="shared" si="13"/>
        <v>0.23175578723816956</v>
      </c>
    </row>
    <row r="107" spans="1:12" x14ac:dyDescent="0.25">
      <c r="A107" s="4" t="s">
        <v>209</v>
      </c>
      <c r="B107" s="4" t="s">
        <v>210</v>
      </c>
      <c r="C107" s="2">
        <v>13.3</v>
      </c>
      <c r="D107" s="2">
        <v>5.5100002288818404</v>
      </c>
      <c r="E107" s="2">
        <v>17.7</v>
      </c>
      <c r="F107" s="5">
        <f t="shared" si="7"/>
        <v>176.89000000000001</v>
      </c>
      <c r="G107" s="5">
        <f t="shared" si="8"/>
        <v>3.3580645161290352</v>
      </c>
      <c r="H107" s="24">
        <f t="shared" si="9"/>
        <v>11.276597294484931</v>
      </c>
      <c r="I107" s="24">
        <f t="shared" si="10"/>
        <v>10.223003271128537</v>
      </c>
      <c r="J107" s="24">
        <f t="shared" si="11"/>
        <v>3.0769967288714639</v>
      </c>
      <c r="K107" s="24">
        <f t="shared" si="12"/>
        <v>9.4679088694856901</v>
      </c>
      <c r="L107" s="24">
        <f t="shared" si="13"/>
        <v>7.8999101033867369E-2</v>
      </c>
    </row>
    <row r="108" spans="1:12" x14ac:dyDescent="0.25">
      <c r="A108" s="4" t="s">
        <v>211</v>
      </c>
      <c r="B108" s="4" t="s">
        <v>212</v>
      </c>
      <c r="C108" s="2">
        <v>5.9</v>
      </c>
      <c r="D108" s="2">
        <v>1.78999996185303</v>
      </c>
      <c r="E108" s="2">
        <v>10.4</v>
      </c>
      <c r="F108" s="5">
        <f t="shared" si="7"/>
        <v>34.81</v>
      </c>
      <c r="G108" s="5">
        <f t="shared" si="8"/>
        <v>-4.0419354838709651</v>
      </c>
      <c r="H108" s="24">
        <f t="shared" si="9"/>
        <v>16.337242455775215</v>
      </c>
      <c r="I108" s="24">
        <f t="shared" si="10"/>
        <v>8.0446152076414368</v>
      </c>
      <c r="J108" s="24">
        <f t="shared" si="11"/>
        <v>-2.1446152076414364</v>
      </c>
      <c r="K108" s="24">
        <f t="shared" si="12"/>
        <v>4.5993743888469218</v>
      </c>
      <c r="L108" s="24">
        <f t="shared" si="13"/>
        <v>3.599824230591695</v>
      </c>
    </row>
    <row r="109" spans="1:12" x14ac:dyDescent="0.25">
      <c r="A109" s="4" t="s">
        <v>213</v>
      </c>
      <c r="B109" s="4" t="s">
        <v>214</v>
      </c>
      <c r="C109" s="2">
        <v>12.8</v>
      </c>
      <c r="D109" s="2">
        <v>26.958000183105501</v>
      </c>
      <c r="E109" s="2">
        <v>29.9</v>
      </c>
      <c r="F109" s="5">
        <f t="shared" si="7"/>
        <v>163.84000000000003</v>
      </c>
      <c r="G109" s="5">
        <f t="shared" si="8"/>
        <v>2.8580645161290352</v>
      </c>
      <c r="H109" s="24">
        <f t="shared" si="9"/>
        <v>8.1685327783558961</v>
      </c>
      <c r="I109" s="24">
        <f t="shared" si="10"/>
        <v>18.320164420646204</v>
      </c>
      <c r="J109" s="24">
        <f t="shared" si="11"/>
        <v>-5.5201644206462035</v>
      </c>
      <c r="K109" s="24">
        <f t="shared" si="12"/>
        <v>30.472215230968235</v>
      </c>
      <c r="L109" s="24">
        <f t="shared" si="13"/>
        <v>70.194720117017951</v>
      </c>
    </row>
    <row r="110" spans="1:12" x14ac:dyDescent="0.25">
      <c r="A110" s="4" t="s">
        <v>215</v>
      </c>
      <c r="B110" s="4" t="s">
        <v>216</v>
      </c>
      <c r="C110" s="2">
        <v>6.1</v>
      </c>
      <c r="D110" s="2">
        <v>15.4870004653931</v>
      </c>
      <c r="E110" s="2">
        <v>14.6</v>
      </c>
      <c r="F110" s="5">
        <f t="shared" si="7"/>
        <v>37.209999999999994</v>
      </c>
      <c r="G110" s="5">
        <f t="shared" si="8"/>
        <v>-3.8419354838709658</v>
      </c>
      <c r="H110" s="24">
        <f t="shared" si="9"/>
        <v>14.760468262226832</v>
      </c>
      <c r="I110" s="24">
        <f t="shared" si="10"/>
        <v>12.679411969792483</v>
      </c>
      <c r="J110" s="24">
        <f t="shared" si="11"/>
        <v>-6.5794119697924831</v>
      </c>
      <c r="K110" s="24">
        <f t="shared" si="12"/>
        <v>43.288661868248603</v>
      </c>
      <c r="L110" s="24">
        <f t="shared" si="13"/>
        <v>7.493777510973219</v>
      </c>
    </row>
    <row r="111" spans="1:12" x14ac:dyDescent="0.25">
      <c r="A111" s="4" t="s">
        <v>217</v>
      </c>
      <c r="B111" s="4" t="s">
        <v>218</v>
      </c>
      <c r="C111" s="2">
        <v>9.5</v>
      </c>
      <c r="D111" s="2">
        <v>12.876000404357899</v>
      </c>
      <c r="E111" s="2">
        <v>22</v>
      </c>
      <c r="F111" s="5">
        <f t="shared" si="7"/>
        <v>90.25</v>
      </c>
      <c r="G111" s="5">
        <f t="shared" si="8"/>
        <v>-0.44193548387096548</v>
      </c>
      <c r="H111" s="24">
        <f t="shared" si="9"/>
        <v>0.19530697190426438</v>
      </c>
      <c r="I111" s="24">
        <f t="shared" si="10"/>
        <v>13.020291033639907</v>
      </c>
      <c r="J111" s="24">
        <f t="shared" si="11"/>
        <v>-3.5202910336399071</v>
      </c>
      <c r="K111" s="24">
        <f t="shared" si="12"/>
        <v>12.392448961525526</v>
      </c>
      <c r="L111" s="24">
        <f t="shared" si="13"/>
        <v>9.4762728907932434</v>
      </c>
    </row>
    <row r="112" spans="1:12" x14ac:dyDescent="0.25">
      <c r="A112" s="4" t="s">
        <v>219</v>
      </c>
      <c r="B112" s="4" t="s">
        <v>220</v>
      </c>
      <c r="C112" s="2">
        <v>11.7</v>
      </c>
      <c r="D112" s="2">
        <v>6.4439997673034703</v>
      </c>
      <c r="E112" s="2">
        <v>12.5</v>
      </c>
      <c r="F112" s="5">
        <f t="shared" si="7"/>
        <v>136.88999999999999</v>
      </c>
      <c r="G112" s="5">
        <f t="shared" si="8"/>
        <v>1.7580645161290338</v>
      </c>
      <c r="H112" s="24">
        <f t="shared" si="9"/>
        <v>3.0907908428720137</v>
      </c>
      <c r="I112" s="24">
        <f t="shared" si="10"/>
        <v>9.7199066576295952</v>
      </c>
      <c r="J112" s="24">
        <f t="shared" si="11"/>
        <v>1.9800933423704041</v>
      </c>
      <c r="K112" s="24">
        <f t="shared" si="12"/>
        <v>3.9207696444995985</v>
      </c>
      <c r="L112" s="24">
        <f t="shared" si="13"/>
        <v>4.9296799682120619E-2</v>
      </c>
    </row>
    <row r="113" spans="1:12" x14ac:dyDescent="0.25">
      <c r="A113" s="4" t="s">
        <v>221</v>
      </c>
      <c r="B113" s="4" t="s">
        <v>222</v>
      </c>
      <c r="C113" s="2">
        <v>11.3</v>
      </c>
      <c r="D113" s="2">
        <v>4.8829998970031703</v>
      </c>
      <c r="E113" s="2">
        <v>14.2</v>
      </c>
      <c r="F113" s="5">
        <f t="shared" si="7"/>
        <v>127.69000000000001</v>
      </c>
      <c r="G113" s="5">
        <f t="shared" si="8"/>
        <v>1.3580645161290352</v>
      </c>
      <c r="H113" s="24">
        <f t="shared" si="9"/>
        <v>1.8443392299687906</v>
      </c>
      <c r="I113" s="24">
        <f t="shared" si="10"/>
        <v>9.5169784601436209</v>
      </c>
      <c r="J113" s="24">
        <f t="shared" si="11"/>
        <v>1.7830215398563798</v>
      </c>
      <c r="K113" s="24">
        <f t="shared" si="12"/>
        <v>3.1791658115918158</v>
      </c>
      <c r="L113" s="24">
        <f t="shared" si="13"/>
        <v>0.18058847201520289</v>
      </c>
    </row>
    <row r="114" spans="1:12" x14ac:dyDescent="0.25">
      <c r="A114" s="4" t="s">
        <v>223</v>
      </c>
      <c r="B114" s="4" t="s">
        <v>224</v>
      </c>
      <c r="C114" s="2">
        <v>9.6</v>
      </c>
      <c r="D114" s="2">
        <v>1.932000041008</v>
      </c>
      <c r="E114" s="2">
        <v>25.8</v>
      </c>
      <c r="F114" s="5">
        <f t="shared" si="7"/>
        <v>92.16</v>
      </c>
      <c r="G114" s="5">
        <f t="shared" si="8"/>
        <v>-0.34193548387096584</v>
      </c>
      <c r="H114" s="24">
        <f t="shared" si="9"/>
        <v>0.11691987513007154</v>
      </c>
      <c r="I114" s="24">
        <f t="shared" si="10"/>
        <v>10.385452941773057</v>
      </c>
      <c r="J114" s="24">
        <f t="shared" si="11"/>
        <v>-0.78545294177305713</v>
      </c>
      <c r="K114" s="24">
        <f t="shared" si="12"/>
        <v>0.61693632373994944</v>
      </c>
      <c r="L114" s="24">
        <f t="shared" si="13"/>
        <v>0.19670773546393333</v>
      </c>
    </row>
    <row r="115" spans="1:12" x14ac:dyDescent="0.25">
      <c r="A115" s="4" t="s">
        <v>225</v>
      </c>
      <c r="B115" s="4" t="s">
        <v>226</v>
      </c>
      <c r="C115" s="2">
        <v>4</v>
      </c>
      <c r="D115" s="2">
        <v>1.02699995040894</v>
      </c>
      <c r="E115" s="2">
        <v>10.7</v>
      </c>
      <c r="F115" s="5">
        <f t="shared" si="7"/>
        <v>16</v>
      </c>
      <c r="G115" s="5">
        <f t="shared" si="8"/>
        <v>-5.9419354838709655</v>
      </c>
      <c r="H115" s="24">
        <f t="shared" si="9"/>
        <v>35.306597294484888</v>
      </c>
      <c r="I115" s="24">
        <f t="shared" si="10"/>
        <v>7.8661540996464057</v>
      </c>
      <c r="J115" s="24">
        <f t="shared" si="11"/>
        <v>-3.8661540996464057</v>
      </c>
      <c r="K115" s="24">
        <f t="shared" si="12"/>
        <v>14.94714752221271</v>
      </c>
      <c r="L115" s="24">
        <f t="shared" si="13"/>
        <v>4.3088683550932299</v>
      </c>
    </row>
    <row r="116" spans="1:12" x14ac:dyDescent="0.25">
      <c r="A116" s="4" t="s">
        <v>227</v>
      </c>
      <c r="B116" s="4" t="s">
        <v>228</v>
      </c>
      <c r="C116" s="2">
        <v>7.2</v>
      </c>
      <c r="D116" s="2">
        <v>3.7829999923706099</v>
      </c>
      <c r="E116" s="2">
        <v>17.8</v>
      </c>
      <c r="F116" s="5">
        <f t="shared" si="7"/>
        <v>51.84</v>
      </c>
      <c r="G116" s="5">
        <f t="shared" si="8"/>
        <v>-2.7419354838709653</v>
      </c>
      <c r="H116" s="24">
        <f t="shared" si="9"/>
        <v>7.5182101977107045</v>
      </c>
      <c r="I116" s="24">
        <f t="shared" si="10"/>
        <v>9.7326165172240362</v>
      </c>
      <c r="J116" s="24">
        <f t="shared" si="11"/>
        <v>-2.532616517224036</v>
      </c>
      <c r="K116" s="24">
        <f t="shared" si="12"/>
        <v>6.4141464233160059</v>
      </c>
      <c r="L116" s="24">
        <f t="shared" si="13"/>
        <v>4.3814429798138294E-2</v>
      </c>
    </row>
    <row r="117" spans="1:12" x14ac:dyDescent="0.25">
      <c r="A117" s="4" t="s">
        <v>229</v>
      </c>
      <c r="B117" s="4" t="s">
        <v>230</v>
      </c>
      <c r="C117" s="2">
        <v>18.5</v>
      </c>
      <c r="D117" s="2">
        <v>9.3809995651245099</v>
      </c>
      <c r="E117" s="2">
        <v>13.8</v>
      </c>
      <c r="F117" s="5">
        <f t="shared" si="7"/>
        <v>342.25</v>
      </c>
      <c r="G117" s="5">
        <f t="shared" si="8"/>
        <v>8.5580645161290345</v>
      </c>
      <c r="H117" s="24">
        <f t="shared" si="9"/>
        <v>73.240468262226884</v>
      </c>
      <c r="I117" s="24">
        <f t="shared" si="10"/>
        <v>10.773363384279975</v>
      </c>
      <c r="J117" s="24">
        <f t="shared" si="11"/>
        <v>7.7266366157200252</v>
      </c>
      <c r="K117" s="24">
        <f t="shared" si="12"/>
        <v>59.700913391385406</v>
      </c>
      <c r="L117" s="24">
        <f t="shared" si="13"/>
        <v>0.69127235357853345</v>
      </c>
    </row>
    <row r="118" spans="1:12" x14ac:dyDescent="0.25">
      <c r="A118" s="4" t="s">
        <v>231</v>
      </c>
      <c r="B118" s="4" t="s">
        <v>232</v>
      </c>
      <c r="C118" s="2">
        <v>2.7</v>
      </c>
      <c r="D118" s="2">
        <v>2.5750000476837198</v>
      </c>
      <c r="E118" s="2">
        <v>20.5</v>
      </c>
      <c r="F118" s="5">
        <f t="shared" si="7"/>
        <v>7.2900000000000009</v>
      </c>
      <c r="G118" s="5">
        <f t="shared" si="8"/>
        <v>-7.2419354838709653</v>
      </c>
      <c r="H118" s="24">
        <f t="shared" si="9"/>
        <v>52.445629552549391</v>
      </c>
      <c r="I118" s="24">
        <f t="shared" si="10"/>
        <v>9.7822799358603945</v>
      </c>
      <c r="J118" s="24">
        <f t="shared" si="11"/>
        <v>-7.0822799358603943</v>
      </c>
      <c r="K118" s="24">
        <f t="shared" si="12"/>
        <v>50.158689089890707</v>
      </c>
      <c r="L118" s="24">
        <f t="shared" si="13"/>
        <v>2.548989401055575E-2</v>
      </c>
    </row>
    <row r="119" spans="1:12" x14ac:dyDescent="0.25">
      <c r="A119" s="4" t="s">
        <v>233</v>
      </c>
      <c r="B119" s="4" t="s">
        <v>234</v>
      </c>
      <c r="C119" s="2">
        <v>7.6</v>
      </c>
      <c r="D119" s="2">
        <v>3.9539999961853001</v>
      </c>
      <c r="E119" s="2">
        <v>15.6</v>
      </c>
      <c r="F119" s="5">
        <f t="shared" si="7"/>
        <v>57.76</v>
      </c>
      <c r="G119" s="5">
        <f t="shared" si="8"/>
        <v>-2.3419354838709658</v>
      </c>
      <c r="H119" s="24">
        <f t="shared" si="9"/>
        <v>5.4846618106139351</v>
      </c>
      <c r="I119" s="24">
        <f t="shared" si="10"/>
        <v>9.454180991154514</v>
      </c>
      <c r="J119" s="24">
        <f t="shared" si="11"/>
        <v>-1.8541809911545144</v>
      </c>
      <c r="K119" s="24">
        <f t="shared" si="12"/>
        <v>3.4379871479587374</v>
      </c>
      <c r="L119" s="24">
        <f t="shared" si="13"/>
        <v>0.23790444516508288</v>
      </c>
    </row>
    <row r="120" spans="1:12" x14ac:dyDescent="0.25">
      <c r="A120" s="4" t="s">
        <v>235</v>
      </c>
      <c r="B120" s="4" t="s">
        <v>236</v>
      </c>
      <c r="C120" s="2">
        <v>13.7</v>
      </c>
      <c r="D120" s="2">
        <v>3.9330000877380402</v>
      </c>
      <c r="E120" s="2">
        <v>13.7</v>
      </c>
      <c r="F120" s="5">
        <f t="shared" si="7"/>
        <v>187.68999999999997</v>
      </c>
      <c r="G120" s="5">
        <f t="shared" si="8"/>
        <v>3.7580645161290338</v>
      </c>
      <c r="H120" s="24">
        <f t="shared" si="9"/>
        <v>14.123048907388149</v>
      </c>
      <c r="I120" s="24">
        <f t="shared" si="10"/>
        <v>9.1643579714751056</v>
      </c>
      <c r="J120" s="24">
        <f t="shared" si="11"/>
        <v>4.5356420285248937</v>
      </c>
      <c r="K120" s="24">
        <f t="shared" si="12"/>
        <v>20.572048610921414</v>
      </c>
      <c r="L120" s="24">
        <f t="shared" si="13"/>
        <v>0.60462678778373369</v>
      </c>
    </row>
    <row r="121" spans="1:12" x14ac:dyDescent="0.25">
      <c r="A121" s="4" t="s">
        <v>237</v>
      </c>
      <c r="B121" s="4" t="s">
        <v>238</v>
      </c>
      <c r="C121" s="2">
        <v>16.5</v>
      </c>
      <c r="D121" s="2">
        <v>7.9609999656677202</v>
      </c>
      <c r="E121" s="2">
        <v>15.7</v>
      </c>
      <c r="F121" s="5">
        <f t="shared" si="7"/>
        <v>272.25</v>
      </c>
      <c r="G121" s="5">
        <f t="shared" si="8"/>
        <v>6.5580645161290345</v>
      </c>
      <c r="H121" s="24">
        <f t="shared" si="9"/>
        <v>43.008210197710746</v>
      </c>
      <c r="I121" s="24">
        <f t="shared" si="10"/>
        <v>10.641552508522974</v>
      </c>
      <c r="J121" s="24">
        <f t="shared" si="11"/>
        <v>5.8584474914770261</v>
      </c>
      <c r="K121" s="24">
        <f t="shared" si="12"/>
        <v>34.321407010393457</v>
      </c>
      <c r="L121" s="24">
        <f t="shared" si="13"/>
        <v>0.48946398118292889</v>
      </c>
    </row>
    <row r="122" spans="1:12" x14ac:dyDescent="0.25">
      <c r="A122" s="4" t="s">
        <v>239</v>
      </c>
      <c r="B122" s="4" t="s">
        <v>240</v>
      </c>
      <c r="C122" s="2">
        <v>7.4</v>
      </c>
      <c r="D122" s="2">
        <v>5.22300004959106</v>
      </c>
      <c r="E122" s="2">
        <v>12.8</v>
      </c>
      <c r="F122" s="5">
        <f t="shared" si="7"/>
        <v>54.760000000000005</v>
      </c>
      <c r="G122" s="5">
        <f t="shared" si="8"/>
        <v>-2.5419354838709651</v>
      </c>
      <c r="H122" s="24">
        <f t="shared" si="9"/>
        <v>6.4614360041623176</v>
      </c>
      <c r="I122" s="24">
        <f t="shared" si="10"/>
        <v>9.4074356494205666</v>
      </c>
      <c r="J122" s="24">
        <f t="shared" si="11"/>
        <v>-2.0074356494205663</v>
      </c>
      <c r="K122" s="24">
        <f t="shared" si="12"/>
        <v>4.0297978865645705</v>
      </c>
      <c r="L122" s="24">
        <f t="shared" si="13"/>
        <v>0.28569007302750377</v>
      </c>
    </row>
    <row r="123" spans="1:12" x14ac:dyDescent="0.25">
      <c r="A123" s="4" t="s">
        <v>241</v>
      </c>
      <c r="B123" s="4" t="s">
        <v>242</v>
      </c>
      <c r="C123" s="2">
        <v>5.4</v>
      </c>
      <c r="D123" s="2">
        <v>5.4089999198913601</v>
      </c>
      <c r="E123" s="2">
        <v>7.4</v>
      </c>
      <c r="F123" s="5">
        <f t="shared" si="7"/>
        <v>29.160000000000004</v>
      </c>
      <c r="G123" s="5">
        <f t="shared" si="8"/>
        <v>-4.5419354838709651</v>
      </c>
      <c r="H123" s="24">
        <f t="shared" si="9"/>
        <v>20.62917793964618</v>
      </c>
      <c r="I123" s="24">
        <f t="shared" si="10"/>
        <v>8.6556147691534715</v>
      </c>
      <c r="J123" s="24">
        <f t="shared" si="11"/>
        <v>-3.2556147691534711</v>
      </c>
      <c r="K123" s="24">
        <f t="shared" si="12"/>
        <v>10.599027525130209</v>
      </c>
      <c r="L123" s="24">
        <f t="shared" si="13"/>
        <v>1.6546209811113246</v>
      </c>
    </row>
    <row r="124" spans="1:12" x14ac:dyDescent="0.25">
      <c r="A124" s="4" t="s">
        <v>243</v>
      </c>
      <c r="B124" s="4" t="s">
        <v>244</v>
      </c>
      <c r="C124" s="2">
        <v>3.8</v>
      </c>
      <c r="D124" s="2">
        <v>8.3649997711181605</v>
      </c>
      <c r="E124" s="2">
        <v>14.9</v>
      </c>
      <c r="F124" s="5">
        <f t="shared" si="7"/>
        <v>14.44</v>
      </c>
      <c r="G124" s="5">
        <f t="shared" si="8"/>
        <v>-6.1419354838709657</v>
      </c>
      <c r="H124" s="24">
        <f t="shared" si="9"/>
        <v>37.723371488033273</v>
      </c>
      <c r="I124" s="24">
        <f t="shared" si="10"/>
        <v>10.640318561593162</v>
      </c>
      <c r="J124" s="24">
        <f t="shared" si="11"/>
        <v>-6.8403185615931621</v>
      </c>
      <c r="K124" s="24">
        <f t="shared" si="12"/>
        <v>46.789958024075943</v>
      </c>
      <c r="L124" s="24">
        <f t="shared" si="13"/>
        <v>0.48773892324872747</v>
      </c>
    </row>
    <row r="125" spans="1:12" x14ac:dyDescent="0.25">
      <c r="A125" s="4" t="s">
        <v>245</v>
      </c>
      <c r="B125" s="4" t="s">
        <v>246</v>
      </c>
      <c r="C125" s="2">
        <v>7</v>
      </c>
      <c r="D125" s="2">
        <v>1.8910000324249301</v>
      </c>
      <c r="E125" s="2">
        <v>22.8</v>
      </c>
      <c r="F125" s="5">
        <f t="shared" si="7"/>
        <v>49</v>
      </c>
      <c r="G125" s="5">
        <f t="shared" si="8"/>
        <v>-2.9419354838709655</v>
      </c>
      <c r="H125" s="24">
        <f t="shared" si="9"/>
        <v>8.6549843912590916</v>
      </c>
      <c r="I125" s="24">
        <f t="shared" si="10"/>
        <v>9.9255430166688967</v>
      </c>
      <c r="J125" s="24">
        <f t="shared" si="11"/>
        <v>-2.9255430166688967</v>
      </c>
      <c r="K125" s="24">
        <f t="shared" si="12"/>
        <v>8.558801942380148</v>
      </c>
      <c r="L125" s="24">
        <f t="shared" si="13"/>
        <v>2.6871298097090043E-4</v>
      </c>
    </row>
    <row r="126" spans="1:12" x14ac:dyDescent="0.25">
      <c r="A126" s="4" t="s">
        <v>247</v>
      </c>
      <c r="B126" s="4" t="s">
        <v>248</v>
      </c>
      <c r="C126" s="2">
        <v>9.8000000000000007</v>
      </c>
      <c r="D126" s="2">
        <v>12.9340000152588</v>
      </c>
      <c r="E126" s="2">
        <v>9.4</v>
      </c>
      <c r="F126" s="5">
        <f t="shared" si="7"/>
        <v>96.04000000000002</v>
      </c>
      <c r="G126" s="5">
        <f t="shared" si="8"/>
        <v>-0.14193548387096477</v>
      </c>
      <c r="H126" s="24">
        <f t="shared" si="9"/>
        <v>2.01456815816849E-2</v>
      </c>
      <c r="I126" s="24">
        <f t="shared" si="10"/>
        <v>11.156025355847927</v>
      </c>
      <c r="J126" s="24">
        <f t="shared" si="11"/>
        <v>-1.3560253558479261</v>
      </c>
      <c r="K126" s="24">
        <f t="shared" si="12"/>
        <v>1.8388047657024944</v>
      </c>
      <c r="L126" s="24">
        <f t="shared" si="13"/>
        <v>1.4740142172370343</v>
      </c>
    </row>
    <row r="127" spans="1:12" x14ac:dyDescent="0.25">
      <c r="A127" s="4" t="s">
        <v>249</v>
      </c>
      <c r="B127" s="4" t="s">
        <v>250</v>
      </c>
      <c r="C127" s="2">
        <v>11.3</v>
      </c>
      <c r="D127" s="2">
        <v>7.2090001106262198</v>
      </c>
      <c r="E127" s="2">
        <v>17.7</v>
      </c>
      <c r="F127" s="5">
        <f t="shared" si="7"/>
        <v>127.69000000000001</v>
      </c>
      <c r="G127" s="5">
        <f t="shared" si="8"/>
        <v>1.3580645161290352</v>
      </c>
      <c r="H127" s="24">
        <f t="shared" si="9"/>
        <v>1.8443392299687906</v>
      </c>
      <c r="I127" s="24">
        <f t="shared" si="10"/>
        <v>10.720127617498253</v>
      </c>
      <c r="J127" s="24">
        <f t="shared" si="11"/>
        <v>0.57987238250174755</v>
      </c>
      <c r="K127" s="24">
        <f t="shared" si="12"/>
        <v>0.33625197998825301</v>
      </c>
      <c r="L127" s="24">
        <f t="shared" si="13"/>
        <v>0.60558299683939032</v>
      </c>
    </row>
    <row r="128" spans="1:12" x14ac:dyDescent="0.25">
      <c r="A128" s="6" t="s">
        <v>251</v>
      </c>
      <c r="B128" s="7"/>
      <c r="C128" s="8">
        <f>SUM(C4:C127)</f>
        <v>1232.7999999999997</v>
      </c>
      <c r="D128" s="8">
        <f>SUM(D4:D127)</f>
        <v>759.1930026859045</v>
      </c>
      <c r="E128" s="8">
        <f t="shared" ref="E128:F128" si="14">SUM(E4:E127)</f>
        <v>1812.5200000000004</v>
      </c>
      <c r="F128" s="8">
        <f t="shared" ref="F128" si="15">SUM(F4:F127)</f>
        <v>15038.820000000002</v>
      </c>
      <c r="G128" s="8">
        <f t="shared" ref="G128:I128" si="16">SUM(G4:G127)</f>
        <v>2.4602542225693469E-13</v>
      </c>
      <c r="H128" s="8">
        <f t="shared" si="16"/>
        <v>2782.4019354838697</v>
      </c>
      <c r="I128" s="8">
        <f t="shared" si="16"/>
        <v>1232.8000000000002</v>
      </c>
      <c r="J128" s="8">
        <f t="shared" ref="J128" si="17">SUM(J4:J127)</f>
        <v>-1.6608936448392342E-13</v>
      </c>
      <c r="K128" s="8">
        <f t="shared" ref="K128:L128" si="18">SUM(K4:K127)</f>
        <v>2274.5326341366131</v>
      </c>
      <c r="L128" s="8">
        <f t="shared" si="18"/>
        <v>507.86930134725162</v>
      </c>
    </row>
    <row r="129" spans="1:19" x14ac:dyDescent="0.25">
      <c r="A129" s="6" t="s">
        <v>252</v>
      </c>
      <c r="B129" s="7"/>
      <c r="C129" s="8">
        <f>AVERAGE(C4:C127)</f>
        <v>9.9419354838709655</v>
      </c>
      <c r="D129" s="8">
        <f>AVERAGE(D4:D127)</f>
        <v>6.122524215208907</v>
      </c>
      <c r="E129" s="8">
        <f t="shared" ref="E129:L129" si="19">AVERAGE(E4:E127)</f>
        <v>14.617096774193552</v>
      </c>
      <c r="F129" s="8">
        <f t="shared" si="19"/>
        <v>121.28080645161292</v>
      </c>
      <c r="G129" s="8">
        <f t="shared" si="19"/>
        <v>1.9840759859430217E-15</v>
      </c>
      <c r="H129" s="8">
        <f t="shared" si="19"/>
        <v>22.438725286160238</v>
      </c>
      <c r="I129" s="8">
        <f t="shared" si="19"/>
        <v>9.941935483870969</v>
      </c>
      <c r="J129" s="8">
        <f t="shared" si="19"/>
        <v>-1.3394303587413179E-15</v>
      </c>
      <c r="K129" s="8">
        <f t="shared" si="19"/>
        <v>18.343005114004946</v>
      </c>
      <c r="L129" s="8">
        <f t="shared" si="19"/>
        <v>4.0957201721552554</v>
      </c>
    </row>
    <row r="130" spans="1:19" x14ac:dyDescent="0.25">
      <c r="A130" s="11"/>
      <c r="B130" s="12"/>
      <c r="C130" s="13"/>
      <c r="D130" s="13"/>
      <c r="E130" s="13"/>
    </row>
    <row r="131" spans="1:19" x14ac:dyDescent="0.25">
      <c r="A131" s="11"/>
      <c r="B131" s="12"/>
      <c r="C131" s="13"/>
      <c r="D131" s="13"/>
      <c r="E131" s="13"/>
    </row>
    <row r="132" spans="1:19" x14ac:dyDescent="0.25">
      <c r="A132" s="11"/>
      <c r="B132" s="12"/>
      <c r="C132" s="13"/>
      <c r="D132" s="13"/>
      <c r="E132" s="13"/>
      <c r="H132" s="14"/>
      <c r="I132" s="14"/>
      <c r="J132" s="14"/>
      <c r="K132" s="14"/>
    </row>
    <row r="133" spans="1:19" x14ac:dyDescent="0.25">
      <c r="A133" s="11"/>
      <c r="B133" s="12"/>
      <c r="C133" s="13"/>
      <c r="D133" s="13"/>
      <c r="E133" s="13"/>
      <c r="H133" s="14"/>
      <c r="I133" s="14"/>
      <c r="J133" s="14"/>
      <c r="K133" s="14"/>
    </row>
    <row r="134" spans="1:19" x14ac:dyDescent="0.25">
      <c r="A134" s="11"/>
      <c r="B134" s="12"/>
      <c r="C134" s="13"/>
      <c r="D134" s="13"/>
      <c r="E134" s="13"/>
      <c r="H134" s="14"/>
      <c r="I134" s="14"/>
      <c r="J134" s="14"/>
      <c r="K134" s="14"/>
    </row>
    <row r="135" spans="1:19" x14ac:dyDescent="0.25">
      <c r="A135" s="11"/>
      <c r="B135" s="12"/>
      <c r="C135" s="13"/>
      <c r="D135" s="13"/>
      <c r="E135" s="13"/>
      <c r="H135" s="14"/>
      <c r="I135" s="14"/>
      <c r="J135" s="14"/>
      <c r="K135" s="14"/>
    </row>
    <row r="137" spans="1:19" x14ac:dyDescent="0.25">
      <c r="G137" s="23" t="s">
        <v>284</v>
      </c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</row>
    <row r="139" spans="1:19" x14ac:dyDescent="0.25">
      <c r="G139" s="23" t="s">
        <v>285</v>
      </c>
      <c r="H139" s="23"/>
      <c r="I139" s="23"/>
    </row>
    <row r="141" spans="1:19" ht="24" customHeight="1" x14ac:dyDescent="0.25">
      <c r="C141" s="1" t="s">
        <v>2</v>
      </c>
      <c r="D141" s="1" t="s">
        <v>1</v>
      </c>
      <c r="G141" s="1" t="s">
        <v>0</v>
      </c>
    </row>
    <row r="142" spans="1:19" x14ac:dyDescent="0.25">
      <c r="B142" s="9">
        <v>1</v>
      </c>
      <c r="C142" s="10">
        <v>1.5420000553131099</v>
      </c>
      <c r="D142" s="10">
        <v>0.02</v>
      </c>
      <c r="G142" s="10">
        <f>C4</f>
        <v>6.4</v>
      </c>
    </row>
    <row r="143" spans="1:19" x14ac:dyDescent="0.25">
      <c r="B143" s="9">
        <v>1</v>
      </c>
      <c r="C143" s="10">
        <v>7.2529997825622603</v>
      </c>
      <c r="D143" s="10">
        <v>13.4</v>
      </c>
      <c r="G143" s="10">
        <f t="shared" ref="G143:G206" si="20">C5</f>
        <v>8.9</v>
      </c>
    </row>
    <row r="144" spans="1:19" x14ac:dyDescent="0.25">
      <c r="B144" s="9">
        <v>1</v>
      </c>
      <c r="C144" s="10">
        <v>9.4829998016357404</v>
      </c>
      <c r="D144" s="10">
        <v>14.6</v>
      </c>
      <c r="G144" s="10">
        <f t="shared" si="20"/>
        <v>9.1</v>
      </c>
    </row>
    <row r="145" spans="2:7" x14ac:dyDescent="0.25">
      <c r="B145" s="9">
        <v>1</v>
      </c>
      <c r="C145" s="10">
        <v>5.3870000839233398</v>
      </c>
      <c r="D145" s="10">
        <v>13.4</v>
      </c>
      <c r="G145" s="10">
        <f t="shared" si="20"/>
        <v>11.7</v>
      </c>
    </row>
    <row r="146" spans="2:7" x14ac:dyDescent="0.25">
      <c r="B146" s="9">
        <v>1</v>
      </c>
      <c r="C146" s="10">
        <v>4.7859997749328604</v>
      </c>
      <c r="D146" s="10">
        <v>14.9</v>
      </c>
      <c r="G146" s="10">
        <f t="shared" si="20"/>
        <v>11.4</v>
      </c>
    </row>
    <row r="147" spans="2:7" x14ac:dyDescent="0.25">
      <c r="B147" s="9">
        <v>1</v>
      </c>
      <c r="C147" s="10">
        <v>5.2199997901916504</v>
      </c>
      <c r="D147" s="10">
        <v>3.7</v>
      </c>
      <c r="G147" s="10">
        <f t="shared" si="20"/>
        <v>2.6</v>
      </c>
    </row>
    <row r="148" spans="2:7" x14ac:dyDescent="0.25">
      <c r="B148" s="9">
        <v>1</v>
      </c>
      <c r="C148" s="10">
        <v>0.962000012397766</v>
      </c>
      <c r="D148" s="10">
        <v>22.1</v>
      </c>
      <c r="G148" s="10">
        <f t="shared" si="20"/>
        <v>5.7</v>
      </c>
    </row>
    <row r="149" spans="2:7" x14ac:dyDescent="0.25">
      <c r="B149" s="9">
        <v>1</v>
      </c>
      <c r="C149" s="10">
        <v>4.3080000877380398</v>
      </c>
      <c r="D149" s="10">
        <v>0.9</v>
      </c>
      <c r="G149" s="10">
        <f t="shared" si="20"/>
        <v>6.1</v>
      </c>
    </row>
    <row r="150" spans="2:7" x14ac:dyDescent="0.25">
      <c r="B150" s="9">
        <v>1</v>
      </c>
      <c r="C150" s="10">
        <v>6.3229999542236301</v>
      </c>
      <c r="D150" s="10">
        <v>15.9</v>
      </c>
      <c r="G150" s="10">
        <f t="shared" si="20"/>
        <v>15.7</v>
      </c>
    </row>
    <row r="151" spans="2:7" x14ac:dyDescent="0.25">
      <c r="B151" s="9">
        <v>1</v>
      </c>
      <c r="C151" s="10">
        <v>9.3680000305175799</v>
      </c>
      <c r="D151" s="10">
        <v>16.3</v>
      </c>
      <c r="G151" s="10">
        <f t="shared" si="20"/>
        <v>5.9</v>
      </c>
    </row>
    <row r="152" spans="2:7" x14ac:dyDescent="0.25">
      <c r="B152" s="9">
        <v>1</v>
      </c>
      <c r="C152" s="10">
        <v>2.19700002670288</v>
      </c>
      <c r="D152" s="10">
        <v>1.9</v>
      </c>
      <c r="G152" s="10">
        <f t="shared" si="20"/>
        <v>11.6</v>
      </c>
    </row>
    <row r="153" spans="2:7" x14ac:dyDescent="0.25">
      <c r="B153" s="9">
        <v>1</v>
      </c>
      <c r="C153" s="10">
        <v>3.2579998970031698</v>
      </c>
      <c r="D153" s="10">
        <v>10.5</v>
      </c>
      <c r="G153" s="10">
        <f t="shared" si="20"/>
        <v>12.9</v>
      </c>
    </row>
    <row r="154" spans="2:7" x14ac:dyDescent="0.25">
      <c r="B154" s="9">
        <v>1</v>
      </c>
      <c r="C154" s="10">
        <v>17.9409999847412</v>
      </c>
      <c r="D154" s="10">
        <v>26.2</v>
      </c>
      <c r="G154" s="10">
        <f t="shared" si="20"/>
        <v>11.5</v>
      </c>
    </row>
    <row r="155" spans="2:7" x14ac:dyDescent="0.25">
      <c r="B155" s="9">
        <v>1</v>
      </c>
      <c r="C155" s="10">
        <v>5.2610001564025897</v>
      </c>
      <c r="D155" s="10">
        <v>19.2</v>
      </c>
      <c r="G155" s="10">
        <f t="shared" si="20"/>
        <v>7.9</v>
      </c>
    </row>
    <row r="156" spans="2:7" x14ac:dyDescent="0.25">
      <c r="B156" s="9">
        <v>1</v>
      </c>
      <c r="C156" s="10">
        <v>6.05900001525879</v>
      </c>
      <c r="D156" s="10">
        <v>22.2</v>
      </c>
      <c r="G156" s="10">
        <f t="shared" si="20"/>
        <v>14.8</v>
      </c>
    </row>
    <row r="157" spans="2:7" x14ac:dyDescent="0.25">
      <c r="B157" s="9">
        <v>1</v>
      </c>
      <c r="C157" s="10">
        <v>1.5279999971389799</v>
      </c>
      <c r="D157" s="10">
        <v>23.7</v>
      </c>
      <c r="G157" s="10">
        <f t="shared" si="20"/>
        <v>15</v>
      </c>
    </row>
    <row r="158" spans="2:7" x14ac:dyDescent="0.25">
      <c r="B158" s="9">
        <v>1</v>
      </c>
      <c r="C158" s="10">
        <v>12.2760000228882</v>
      </c>
      <c r="D158" s="10">
        <v>17</v>
      </c>
      <c r="G158" s="10">
        <f t="shared" si="20"/>
        <v>15.1</v>
      </c>
    </row>
    <row r="159" spans="2:7" x14ac:dyDescent="0.25">
      <c r="B159" s="9">
        <v>1</v>
      </c>
      <c r="C159" s="10">
        <v>1.0479999780654901</v>
      </c>
      <c r="D159" s="10">
        <v>21.7</v>
      </c>
      <c r="G159" s="10">
        <f t="shared" si="20"/>
        <v>5.9</v>
      </c>
    </row>
    <row r="160" spans="2:7" x14ac:dyDescent="0.25">
      <c r="B160" s="9">
        <v>1</v>
      </c>
      <c r="C160" s="10">
        <v>3.3610000610351598</v>
      </c>
      <c r="D160" s="10">
        <v>22.6</v>
      </c>
      <c r="G160" s="10">
        <f t="shared" si="20"/>
        <v>19.5</v>
      </c>
    </row>
    <row r="161" spans="2:134" x14ac:dyDescent="0.25">
      <c r="B161" s="9">
        <v>1</v>
      </c>
      <c r="C161" s="10">
        <v>5.9200000762939498</v>
      </c>
      <c r="D161" s="10">
        <v>13.8</v>
      </c>
      <c r="G161" s="10">
        <f t="shared" si="20"/>
        <v>10.4</v>
      </c>
    </row>
    <row r="162" spans="2:134" x14ac:dyDescent="0.25">
      <c r="B162" s="9">
        <v>1</v>
      </c>
      <c r="C162" s="10">
        <v>6.4829998016357404</v>
      </c>
      <c r="D162" s="10">
        <v>8.8000000000000007</v>
      </c>
      <c r="G162" s="10">
        <f t="shared" si="20"/>
        <v>11.6</v>
      </c>
    </row>
    <row r="163" spans="2:134" x14ac:dyDescent="0.25">
      <c r="B163" s="9">
        <v>1</v>
      </c>
      <c r="C163" s="10">
        <v>7.22300004959106</v>
      </c>
      <c r="D163" s="10">
        <v>13.7</v>
      </c>
      <c r="G163" s="10">
        <f t="shared" si="20"/>
        <v>9.6999999999999993</v>
      </c>
    </row>
    <row r="164" spans="2:134" x14ac:dyDescent="0.25">
      <c r="B164" s="9">
        <v>1</v>
      </c>
      <c r="C164" s="10">
        <v>4.4169998168945304</v>
      </c>
      <c r="D164" s="10">
        <v>12.9</v>
      </c>
      <c r="G164" s="10">
        <f t="shared" si="20"/>
        <v>8</v>
      </c>
    </row>
    <row r="165" spans="2:134" x14ac:dyDescent="0.25">
      <c r="B165" s="9">
        <v>1</v>
      </c>
      <c r="C165" s="10">
        <v>9.0930004119872994</v>
      </c>
      <c r="D165" s="10">
        <v>15.2</v>
      </c>
      <c r="G165" s="10">
        <f t="shared" si="20"/>
        <v>7</v>
      </c>
    </row>
    <row r="166" spans="2:134" x14ac:dyDescent="0.25">
      <c r="B166" s="9">
        <v>1</v>
      </c>
      <c r="C166" s="10">
        <v>3.71000003814697</v>
      </c>
      <c r="D166" s="10">
        <v>22.3</v>
      </c>
      <c r="G166" s="10">
        <f t="shared" si="20"/>
        <v>11.1</v>
      </c>
    </row>
    <row r="167" spans="2:134" x14ac:dyDescent="0.25">
      <c r="B167" s="9">
        <v>1</v>
      </c>
      <c r="C167" s="10">
        <v>4.1550002098083496</v>
      </c>
      <c r="D167" s="10">
        <v>7.1</v>
      </c>
      <c r="G167" s="10">
        <f t="shared" si="20"/>
        <v>9.6999999999999993</v>
      </c>
    </row>
    <row r="168" spans="2:134" x14ac:dyDescent="0.25">
      <c r="B168" s="9">
        <v>1</v>
      </c>
      <c r="C168" s="10">
        <v>10.381999969482401</v>
      </c>
      <c r="D168" s="10">
        <v>15.1</v>
      </c>
      <c r="G168" s="10">
        <f t="shared" si="20"/>
        <v>9.3000000000000007</v>
      </c>
    </row>
    <row r="169" spans="2:134" x14ac:dyDescent="0.25">
      <c r="B169" s="9">
        <v>1</v>
      </c>
      <c r="C169" s="10">
        <v>8.1280002593994105</v>
      </c>
      <c r="D169" s="10">
        <v>13</v>
      </c>
      <c r="G169" s="10">
        <f t="shared" si="20"/>
        <v>7.5</v>
      </c>
    </row>
    <row r="170" spans="2:134" x14ac:dyDescent="0.25">
      <c r="B170" s="9">
        <v>1</v>
      </c>
      <c r="C170" s="10">
        <v>8.8500003814697301</v>
      </c>
      <c r="D170" s="10">
        <v>15</v>
      </c>
      <c r="G170" s="10">
        <f t="shared" si="20"/>
        <v>11.5</v>
      </c>
    </row>
    <row r="171" spans="2:134" x14ac:dyDescent="0.25">
      <c r="B171" s="9">
        <v>1</v>
      </c>
      <c r="C171" s="10">
        <v>2.2639999389648402</v>
      </c>
      <c r="D171" s="10">
        <v>13.2</v>
      </c>
      <c r="G171" s="10">
        <f t="shared" si="20"/>
        <v>10.1</v>
      </c>
    </row>
    <row r="172" spans="2:134" x14ac:dyDescent="0.25">
      <c r="B172" s="9">
        <v>1</v>
      </c>
      <c r="C172" s="10">
        <v>2.3970000743865998</v>
      </c>
      <c r="D172" s="10">
        <v>19.100000000000001</v>
      </c>
      <c r="G172" s="10">
        <f t="shared" si="20"/>
        <v>10.5</v>
      </c>
      <c r="K172" s="9">
        <v>1</v>
      </c>
      <c r="L172" s="9">
        <v>1</v>
      </c>
      <c r="M172" s="9">
        <v>1</v>
      </c>
      <c r="N172" s="9">
        <v>1</v>
      </c>
      <c r="O172" s="9">
        <v>1</v>
      </c>
      <c r="P172" s="9">
        <v>1</v>
      </c>
      <c r="Q172" s="9">
        <v>1</v>
      </c>
      <c r="R172" s="9">
        <v>1</v>
      </c>
      <c r="S172" s="9">
        <v>1</v>
      </c>
      <c r="T172" s="9">
        <v>1</v>
      </c>
      <c r="U172" s="9">
        <v>1</v>
      </c>
      <c r="V172" s="9">
        <v>1</v>
      </c>
      <c r="W172" s="9">
        <v>1</v>
      </c>
      <c r="X172" s="9">
        <v>1</v>
      </c>
      <c r="Y172" s="9">
        <v>1</v>
      </c>
      <c r="Z172" s="9">
        <v>1</v>
      </c>
      <c r="AA172" s="9">
        <v>1</v>
      </c>
      <c r="AB172" s="9">
        <v>1</v>
      </c>
      <c r="AC172" s="9">
        <v>1</v>
      </c>
      <c r="AD172" s="9">
        <v>1</v>
      </c>
      <c r="AE172" s="9">
        <v>1</v>
      </c>
      <c r="AF172" s="9">
        <v>1</v>
      </c>
      <c r="AG172" s="9">
        <v>1</v>
      </c>
      <c r="AH172" s="9">
        <v>1</v>
      </c>
      <c r="AI172" s="9">
        <v>1</v>
      </c>
      <c r="AJ172" s="9">
        <v>1</v>
      </c>
      <c r="AK172" s="9">
        <v>1</v>
      </c>
      <c r="AL172" s="9">
        <v>1</v>
      </c>
      <c r="AM172" s="9">
        <v>1</v>
      </c>
      <c r="AN172" s="9">
        <v>1</v>
      </c>
      <c r="AO172" s="9">
        <v>1</v>
      </c>
      <c r="AP172" s="9">
        <v>1</v>
      </c>
      <c r="AQ172" s="9">
        <v>1</v>
      </c>
      <c r="AR172" s="9">
        <v>1</v>
      </c>
      <c r="AS172" s="9">
        <v>1</v>
      </c>
      <c r="AT172" s="9">
        <v>1</v>
      </c>
      <c r="AU172" s="9">
        <v>1</v>
      </c>
      <c r="AV172" s="9">
        <v>1</v>
      </c>
      <c r="AW172" s="9">
        <v>1</v>
      </c>
      <c r="AX172" s="9">
        <v>1</v>
      </c>
      <c r="AY172" s="9">
        <v>1</v>
      </c>
      <c r="AZ172" s="9">
        <v>1</v>
      </c>
      <c r="BA172" s="9">
        <v>1</v>
      </c>
      <c r="BB172" s="9">
        <v>1</v>
      </c>
      <c r="BC172" s="9">
        <v>1</v>
      </c>
      <c r="BD172" s="9">
        <v>1</v>
      </c>
      <c r="BE172" s="9">
        <v>1</v>
      </c>
      <c r="BF172" s="9">
        <v>1</v>
      </c>
      <c r="BG172" s="9">
        <v>1</v>
      </c>
      <c r="BH172" s="9">
        <v>1</v>
      </c>
      <c r="BI172" s="9">
        <v>1</v>
      </c>
      <c r="BJ172" s="9">
        <v>1</v>
      </c>
      <c r="BK172" s="9">
        <v>1</v>
      </c>
      <c r="BL172" s="9">
        <v>1</v>
      </c>
      <c r="BM172" s="9">
        <v>1</v>
      </c>
      <c r="BN172" s="9">
        <v>1</v>
      </c>
      <c r="BO172" s="9">
        <v>1</v>
      </c>
      <c r="BP172" s="9">
        <v>1</v>
      </c>
      <c r="BQ172" s="9">
        <v>1</v>
      </c>
      <c r="BR172" s="9">
        <v>1</v>
      </c>
      <c r="BS172" s="9">
        <v>1</v>
      </c>
      <c r="BT172" s="9">
        <v>1</v>
      </c>
      <c r="BU172" s="9">
        <v>1</v>
      </c>
      <c r="BV172" s="9">
        <v>1</v>
      </c>
      <c r="BW172" s="9">
        <v>1</v>
      </c>
      <c r="BX172" s="9">
        <v>1</v>
      </c>
      <c r="BY172" s="9">
        <v>1</v>
      </c>
      <c r="BZ172" s="9">
        <v>1</v>
      </c>
      <c r="CA172" s="9">
        <v>1</v>
      </c>
      <c r="CB172" s="9">
        <v>1</v>
      </c>
      <c r="CC172" s="9">
        <v>1</v>
      </c>
      <c r="CD172" s="9">
        <v>1</v>
      </c>
      <c r="CE172" s="9">
        <v>1</v>
      </c>
      <c r="CF172" s="9">
        <v>1</v>
      </c>
      <c r="CG172" s="9">
        <v>1</v>
      </c>
      <c r="CH172" s="9">
        <v>1</v>
      </c>
      <c r="CI172" s="9">
        <v>1</v>
      </c>
      <c r="CJ172" s="9">
        <v>1</v>
      </c>
      <c r="CK172" s="9">
        <v>1</v>
      </c>
      <c r="CL172" s="9">
        <v>1</v>
      </c>
      <c r="CM172" s="9">
        <v>1</v>
      </c>
      <c r="CN172" s="9">
        <v>1</v>
      </c>
      <c r="CO172" s="9">
        <v>1</v>
      </c>
      <c r="CP172" s="9">
        <v>1</v>
      </c>
      <c r="CQ172" s="9">
        <v>1</v>
      </c>
      <c r="CR172" s="9">
        <v>1</v>
      </c>
      <c r="CS172" s="9">
        <v>1</v>
      </c>
      <c r="CT172" s="9">
        <v>1</v>
      </c>
      <c r="CU172" s="9">
        <v>1</v>
      </c>
      <c r="CV172" s="9">
        <v>1</v>
      </c>
      <c r="CW172" s="9">
        <v>1</v>
      </c>
      <c r="CX172" s="9">
        <v>1</v>
      </c>
      <c r="CY172" s="9">
        <v>1</v>
      </c>
      <c r="CZ172" s="9">
        <v>1</v>
      </c>
      <c r="DA172" s="9">
        <v>1</v>
      </c>
      <c r="DB172" s="9">
        <v>1</v>
      </c>
      <c r="DC172" s="9">
        <v>1</v>
      </c>
      <c r="DD172" s="9">
        <v>1</v>
      </c>
      <c r="DE172" s="9">
        <v>1</v>
      </c>
      <c r="DF172" s="9">
        <v>1</v>
      </c>
      <c r="DG172" s="9">
        <v>1</v>
      </c>
      <c r="DH172" s="9">
        <v>1</v>
      </c>
      <c r="DI172" s="9">
        <v>1</v>
      </c>
      <c r="DJ172" s="9">
        <v>1</v>
      </c>
      <c r="DK172" s="9">
        <v>1</v>
      </c>
      <c r="DL172" s="9">
        <v>1</v>
      </c>
      <c r="DM172" s="9">
        <v>1</v>
      </c>
      <c r="DN172" s="9">
        <v>1</v>
      </c>
      <c r="DO172" s="9">
        <v>1</v>
      </c>
      <c r="DP172" s="9">
        <v>1</v>
      </c>
      <c r="DQ172" s="9">
        <v>1</v>
      </c>
      <c r="DR172" s="9">
        <v>1</v>
      </c>
      <c r="DS172" s="9">
        <v>1</v>
      </c>
      <c r="DT172" s="9">
        <v>1</v>
      </c>
      <c r="DU172" s="9">
        <v>1</v>
      </c>
      <c r="DV172" s="9">
        <v>1</v>
      </c>
      <c r="DW172" s="9">
        <v>1</v>
      </c>
      <c r="DX172" s="9">
        <v>1</v>
      </c>
      <c r="DY172" s="9">
        <v>1</v>
      </c>
      <c r="DZ172" s="9">
        <v>1</v>
      </c>
      <c r="EA172" s="9">
        <v>1</v>
      </c>
      <c r="EB172" s="9">
        <v>1</v>
      </c>
      <c r="EC172" s="9">
        <v>1</v>
      </c>
      <c r="ED172" s="9">
        <v>1</v>
      </c>
    </row>
    <row r="173" spans="2:134" x14ac:dyDescent="0.25">
      <c r="B173" s="9">
        <v>1</v>
      </c>
      <c r="C173" s="10">
        <v>4.9749999046325701</v>
      </c>
      <c r="D173" s="10">
        <v>13.9</v>
      </c>
      <c r="G173" s="10">
        <f t="shared" si="20"/>
        <v>9.1999999999999993</v>
      </c>
      <c r="K173" s="10">
        <v>1.5420000553131099</v>
      </c>
      <c r="L173" s="10">
        <v>7.2529997825622603</v>
      </c>
      <c r="M173" s="10">
        <v>9.4829998016357404</v>
      </c>
      <c r="N173" s="10">
        <v>5.3870000839233398</v>
      </c>
      <c r="O173" s="10">
        <v>4.7859997749328604</v>
      </c>
      <c r="P173" s="10">
        <v>5.2199997901916504</v>
      </c>
      <c r="Q173" s="10">
        <v>0.962000012397766</v>
      </c>
      <c r="R173" s="10">
        <v>4.3080000877380398</v>
      </c>
      <c r="S173" s="10">
        <v>6.3229999542236301</v>
      </c>
      <c r="T173" s="10">
        <v>9.3680000305175799</v>
      </c>
      <c r="U173" s="10">
        <v>2.19700002670288</v>
      </c>
      <c r="V173" s="10">
        <v>3.2579998970031698</v>
      </c>
      <c r="W173" s="10">
        <v>17.9409999847412</v>
      </c>
      <c r="X173" s="10">
        <v>5.2610001564025897</v>
      </c>
      <c r="Y173" s="10">
        <v>6.05900001525879</v>
      </c>
      <c r="Z173" s="10">
        <v>1.5279999971389799</v>
      </c>
      <c r="AA173" s="10">
        <v>12.2760000228882</v>
      </c>
      <c r="AB173" s="10">
        <v>1.0479999780654901</v>
      </c>
      <c r="AC173" s="10">
        <v>3.3610000610351598</v>
      </c>
      <c r="AD173" s="10">
        <v>5.9200000762939498</v>
      </c>
      <c r="AE173" s="10">
        <v>6.4829998016357404</v>
      </c>
      <c r="AF173" s="10">
        <v>7.22300004959106</v>
      </c>
      <c r="AG173" s="10">
        <v>4.4169998168945304</v>
      </c>
      <c r="AH173" s="10">
        <v>9.0930004119872994</v>
      </c>
      <c r="AI173" s="10">
        <v>3.71000003814697</v>
      </c>
      <c r="AJ173" s="10">
        <v>4.1550002098083496</v>
      </c>
      <c r="AK173" s="10">
        <v>10.381999969482401</v>
      </c>
      <c r="AL173" s="10">
        <v>8.1280002593994105</v>
      </c>
      <c r="AM173" s="10">
        <v>8.8500003814697301</v>
      </c>
      <c r="AN173" s="10">
        <v>2.2639999389648402</v>
      </c>
      <c r="AO173" s="10">
        <v>2.3970000743865998</v>
      </c>
      <c r="AP173" s="10">
        <v>4.9749999046325701</v>
      </c>
      <c r="AQ173" s="10">
        <v>11.1219997406006</v>
      </c>
      <c r="AR173" s="10">
        <v>5.8289999961853001</v>
      </c>
      <c r="AS173" s="10">
        <v>3.9100000858306898</v>
      </c>
      <c r="AT173" s="10">
        <v>4.3899998664856001</v>
      </c>
      <c r="AU173" s="10">
        <v>9.1619997024536097</v>
      </c>
      <c r="AV173" s="10">
        <v>6.5430002212524396</v>
      </c>
      <c r="AW173" s="10">
        <v>5.5079998970031703</v>
      </c>
      <c r="AX173" s="10">
        <v>22.4769992828369</v>
      </c>
      <c r="AY173" s="10">
        <v>1.80900001525879</v>
      </c>
      <c r="AZ173" s="10">
        <v>4.15199995040894</v>
      </c>
      <c r="BA173" s="10">
        <v>7.7550001144409197</v>
      </c>
      <c r="BB173" s="10">
        <v>9.1800003051757795</v>
      </c>
      <c r="BC173" s="10">
        <v>19.488000869751001</v>
      </c>
      <c r="BD173" s="10">
        <v>8.9049997329711896</v>
      </c>
      <c r="BE173" s="10">
        <v>3.4249999523162802</v>
      </c>
      <c r="BF173" s="10">
        <v>6.71000003814697</v>
      </c>
      <c r="BG173" s="10">
        <v>2.72699999809265</v>
      </c>
      <c r="BH173" s="10">
        <v>3.6070001125335698</v>
      </c>
      <c r="BI173" s="10">
        <v>4.0570001602172896</v>
      </c>
      <c r="BJ173" s="10">
        <v>12.1510000228882</v>
      </c>
      <c r="BK173" s="10">
        <v>13.5260000228882</v>
      </c>
      <c r="BL173" s="10">
        <v>4.0760002136230504</v>
      </c>
      <c r="BM173" s="10">
        <v>3.6630001068115199</v>
      </c>
      <c r="BN173" s="10">
        <v>2.9179999828338601</v>
      </c>
      <c r="BO173" s="10">
        <v>4.3000001907348597</v>
      </c>
      <c r="BP173" s="10">
        <v>5.69099998474121</v>
      </c>
      <c r="BQ173" s="10">
        <v>3.9500000476837198</v>
      </c>
      <c r="BR173" s="10">
        <v>4.8850002288818404</v>
      </c>
      <c r="BS173" s="10">
        <v>3.30299997329712</v>
      </c>
      <c r="BT173" s="10">
        <v>2.07599997520447</v>
      </c>
      <c r="BU173" s="10">
        <v>7.1700000762939498</v>
      </c>
      <c r="BV173" s="10">
        <v>0.60900002717971802</v>
      </c>
      <c r="BW173" s="10">
        <v>7.8569998741149902</v>
      </c>
      <c r="BX173" s="10">
        <v>6.1669998168945304</v>
      </c>
      <c r="BY173" s="10">
        <v>23.596000671386701</v>
      </c>
      <c r="BZ173" s="10">
        <v>5.4699997901916504</v>
      </c>
      <c r="CA173" s="10">
        <v>1.6590000391006501</v>
      </c>
      <c r="CB173" s="10">
        <v>5.4299998283386204</v>
      </c>
      <c r="CC173" s="10">
        <v>3.3599998950958301</v>
      </c>
      <c r="CD173" s="10">
        <v>9.5690002441406303</v>
      </c>
      <c r="CE173" s="10">
        <v>4.5830001831054696</v>
      </c>
      <c r="CF173" s="10">
        <v>6.8670001029968297</v>
      </c>
      <c r="CG173" s="10">
        <v>3.32200002670288</v>
      </c>
      <c r="CH173" s="10">
        <v>6.3200001716613796</v>
      </c>
      <c r="CI173" s="10">
        <v>3.1719999313354501</v>
      </c>
      <c r="CJ173" s="10">
        <v>1.5640000104904199</v>
      </c>
      <c r="CK173" s="10">
        <v>23.094999313354499</v>
      </c>
      <c r="CL173" s="10">
        <v>1.26400005817413</v>
      </c>
      <c r="CM173" s="10">
        <v>3.8800001144409202</v>
      </c>
      <c r="CN173" s="10">
        <v>4.5219998359680202</v>
      </c>
      <c r="CO173" s="10">
        <v>4.4790000915527299</v>
      </c>
      <c r="CP173" s="10">
        <v>0.27300000190734902</v>
      </c>
      <c r="CQ173" s="10">
        <v>6.02600002288818</v>
      </c>
      <c r="CR173" s="10">
        <v>3.9189999103546098</v>
      </c>
      <c r="CS173" s="10">
        <v>3.1129999160766602</v>
      </c>
      <c r="CT173" s="10">
        <v>3.0380001068115199</v>
      </c>
      <c r="CU173" s="10">
        <v>3.9219999313354501</v>
      </c>
      <c r="CV173" s="10">
        <v>2.3670001029968302</v>
      </c>
      <c r="CW173" s="10">
        <v>4.7119998931884801</v>
      </c>
      <c r="CX173" s="10">
        <v>2.8440001010894802</v>
      </c>
      <c r="CY173" s="10">
        <v>2.5150001049041699</v>
      </c>
      <c r="CZ173" s="10">
        <v>3.6730000972747798</v>
      </c>
      <c r="DA173" s="10">
        <v>6.8600001335143999</v>
      </c>
      <c r="DB173" s="10">
        <v>0.14200000464916199</v>
      </c>
      <c r="DC173" s="10">
        <v>4.2950000762939498</v>
      </c>
      <c r="DD173" s="10">
        <v>4.7439999580383301</v>
      </c>
      <c r="DE173" s="10">
        <v>5.9190001487731898</v>
      </c>
      <c r="DF173" s="10">
        <v>6.4640002250671396</v>
      </c>
      <c r="DG173" s="10">
        <v>13.5100002288818</v>
      </c>
      <c r="DH173" s="10">
        <v>3.7679998874664302</v>
      </c>
      <c r="DI173" s="10">
        <v>6.7560000419616699</v>
      </c>
      <c r="DJ173" s="10">
        <v>5.5100002288818404</v>
      </c>
      <c r="DK173" s="10">
        <v>1.78999996185303</v>
      </c>
      <c r="DL173" s="10">
        <v>26.958000183105501</v>
      </c>
      <c r="DM173" s="10">
        <v>15.4870004653931</v>
      </c>
      <c r="DN173" s="10">
        <v>12.876000404357899</v>
      </c>
      <c r="DO173" s="10">
        <v>6.4439997673034703</v>
      </c>
      <c r="DP173" s="10">
        <v>4.8829998970031703</v>
      </c>
      <c r="DQ173" s="10">
        <v>1.932000041008</v>
      </c>
      <c r="DR173" s="10">
        <v>1.02699995040894</v>
      </c>
      <c r="DS173" s="10">
        <v>3.7829999923706099</v>
      </c>
      <c r="DT173" s="10">
        <v>9.3809995651245099</v>
      </c>
      <c r="DU173" s="10">
        <v>2.5750000476837198</v>
      </c>
      <c r="DV173" s="10">
        <v>3.9539999961853001</v>
      </c>
      <c r="DW173" s="10">
        <v>3.9330000877380402</v>
      </c>
      <c r="DX173" s="10">
        <v>7.9609999656677202</v>
      </c>
      <c r="DY173" s="10">
        <v>5.22300004959106</v>
      </c>
      <c r="DZ173" s="10">
        <v>5.4089999198913601</v>
      </c>
      <c r="EA173" s="10">
        <v>8.3649997711181605</v>
      </c>
      <c r="EB173" s="10">
        <v>1.8910000324249301</v>
      </c>
      <c r="EC173" s="10">
        <v>12.9340000152588</v>
      </c>
      <c r="ED173" s="10">
        <v>7.2090001106262198</v>
      </c>
    </row>
    <row r="174" spans="2:134" x14ac:dyDescent="0.25">
      <c r="B174" s="9">
        <v>1</v>
      </c>
      <c r="C174" s="10">
        <v>11.1219997406006</v>
      </c>
      <c r="D174" s="10">
        <v>2.7</v>
      </c>
      <c r="G174" s="10">
        <f t="shared" si="20"/>
        <v>8.5</v>
      </c>
      <c r="K174" s="10">
        <v>0.02</v>
      </c>
      <c r="L174" s="10">
        <v>13.4</v>
      </c>
      <c r="M174" s="10">
        <v>14.6</v>
      </c>
      <c r="N174" s="10">
        <v>13.4</v>
      </c>
      <c r="O174" s="10">
        <v>14.9</v>
      </c>
      <c r="P174" s="10">
        <v>3.7</v>
      </c>
      <c r="Q174" s="10">
        <v>22.1</v>
      </c>
      <c r="R174" s="10">
        <v>0.9</v>
      </c>
      <c r="S174" s="10">
        <v>15.9</v>
      </c>
      <c r="T174" s="10">
        <v>16.3</v>
      </c>
      <c r="U174" s="10">
        <v>1.9</v>
      </c>
      <c r="V174" s="10">
        <v>10.5</v>
      </c>
      <c r="W174" s="10">
        <v>26.2</v>
      </c>
      <c r="X174" s="10">
        <v>19.2</v>
      </c>
      <c r="Y174" s="10">
        <v>22.2</v>
      </c>
      <c r="Z174" s="10">
        <v>23.7</v>
      </c>
      <c r="AA174" s="10">
        <v>17</v>
      </c>
      <c r="AB174" s="10">
        <v>21.7</v>
      </c>
      <c r="AC174" s="10">
        <v>22.6</v>
      </c>
      <c r="AD174" s="10">
        <v>13.8</v>
      </c>
      <c r="AE174" s="10">
        <v>8.8000000000000007</v>
      </c>
      <c r="AF174" s="10">
        <v>13.7</v>
      </c>
      <c r="AG174" s="10">
        <v>12.9</v>
      </c>
      <c r="AH174" s="10">
        <v>15.2</v>
      </c>
      <c r="AI174" s="10">
        <v>22.3</v>
      </c>
      <c r="AJ174" s="10">
        <v>7.1</v>
      </c>
      <c r="AK174" s="10">
        <v>15.1</v>
      </c>
      <c r="AL174" s="10">
        <v>13</v>
      </c>
      <c r="AM174" s="10">
        <v>15</v>
      </c>
      <c r="AN174" s="10">
        <v>13.2</v>
      </c>
      <c r="AO174" s="10">
        <v>19.100000000000001</v>
      </c>
      <c r="AP174" s="10">
        <v>13.9</v>
      </c>
      <c r="AQ174" s="10">
        <v>2.7</v>
      </c>
      <c r="AR174" s="10">
        <v>16</v>
      </c>
      <c r="AS174" s="10">
        <v>9.5</v>
      </c>
      <c r="AT174" s="10">
        <v>12.8</v>
      </c>
      <c r="AU174" s="10">
        <v>15.5</v>
      </c>
      <c r="AV174" s="10">
        <v>6.3</v>
      </c>
      <c r="AW174" s="10">
        <v>15.9</v>
      </c>
      <c r="AX174" s="10">
        <v>34.4</v>
      </c>
      <c r="AY174" s="10">
        <v>12.6</v>
      </c>
      <c r="AZ174" s="10">
        <v>16.899999999999999</v>
      </c>
      <c r="BA174" s="10">
        <v>14.8</v>
      </c>
      <c r="BB174" s="10">
        <v>16.7</v>
      </c>
      <c r="BC174" s="10">
        <v>17.2</v>
      </c>
      <c r="BD174" s="10">
        <v>14.1</v>
      </c>
      <c r="BE174" s="10">
        <v>16.899999999999999</v>
      </c>
      <c r="BF174" s="10">
        <v>10.199999999999999</v>
      </c>
      <c r="BG174" s="10">
        <v>9</v>
      </c>
      <c r="BH174" s="10">
        <v>5.8</v>
      </c>
      <c r="BI174" s="10">
        <v>16.5</v>
      </c>
      <c r="BJ174" s="10">
        <v>16.100000000000001</v>
      </c>
      <c r="BK174" s="10">
        <v>16.5</v>
      </c>
      <c r="BL174" s="10">
        <v>13.5</v>
      </c>
      <c r="BM174" s="10">
        <v>17.100000000000001</v>
      </c>
      <c r="BN174" s="10">
        <v>12.8</v>
      </c>
      <c r="BO174" s="10">
        <v>3.4</v>
      </c>
      <c r="BP174" s="10">
        <v>16</v>
      </c>
      <c r="BQ174" s="10">
        <v>7</v>
      </c>
      <c r="BR174" s="10">
        <v>19.2</v>
      </c>
      <c r="BS174" s="10">
        <v>9.6</v>
      </c>
      <c r="BT174" s="10">
        <v>1</v>
      </c>
      <c r="BU174" s="10">
        <v>24</v>
      </c>
      <c r="BV174" s="10">
        <v>25.9</v>
      </c>
      <c r="BW174" s="10">
        <v>17.2</v>
      </c>
      <c r="BX174" s="10">
        <v>25</v>
      </c>
      <c r="BY174" s="10">
        <v>28.2</v>
      </c>
      <c r="BZ174" s="10">
        <v>14.1</v>
      </c>
      <c r="CA174" s="10">
        <v>9.1999999999999993</v>
      </c>
      <c r="CB174" s="10">
        <v>15.5</v>
      </c>
      <c r="CC174" s="10">
        <v>3.1</v>
      </c>
      <c r="CD174" s="10">
        <v>5.7</v>
      </c>
      <c r="CE174" s="10">
        <v>12.8</v>
      </c>
      <c r="CF174" s="10">
        <v>11.5</v>
      </c>
      <c r="CG174" s="10">
        <v>15.3</v>
      </c>
      <c r="CH174" s="10">
        <v>21.9</v>
      </c>
      <c r="CI174" s="10">
        <v>11.4</v>
      </c>
      <c r="CJ174" s="10">
        <v>17.600000000000001</v>
      </c>
      <c r="CK174" s="10">
        <v>32.4</v>
      </c>
      <c r="CL174" s="10">
        <v>7.4</v>
      </c>
      <c r="CM174" s="10">
        <v>12</v>
      </c>
      <c r="CN174" s="10">
        <v>14.3</v>
      </c>
      <c r="CO174" s="10">
        <v>15.9</v>
      </c>
      <c r="CP174" s="10">
        <v>2.5</v>
      </c>
      <c r="CQ174" s="10">
        <v>25.5</v>
      </c>
      <c r="CR174" s="10">
        <v>9.4</v>
      </c>
      <c r="CS174" s="10">
        <v>9.1</v>
      </c>
      <c r="CT174" s="10">
        <v>26</v>
      </c>
      <c r="CU174" s="10">
        <v>16.5</v>
      </c>
      <c r="CV174" s="10">
        <v>8.6</v>
      </c>
      <c r="CW174" s="10">
        <v>20.100000000000001</v>
      </c>
      <c r="CX174" s="10">
        <v>11.8</v>
      </c>
      <c r="CY174" s="10">
        <v>19.899999999999999</v>
      </c>
      <c r="CZ174" s="10">
        <v>17.100000000000001</v>
      </c>
      <c r="DA174" s="10">
        <v>17.8</v>
      </c>
      <c r="DB174" s="10">
        <v>4.4000000000000004</v>
      </c>
      <c r="DC174" s="10">
        <v>18.8</v>
      </c>
      <c r="DD174" s="10">
        <v>20.100000000000001</v>
      </c>
      <c r="DE174" s="10">
        <v>3.8</v>
      </c>
      <c r="DF174" s="10">
        <v>3.5</v>
      </c>
      <c r="DG174" s="10">
        <v>18.5</v>
      </c>
      <c r="DH174" s="10">
        <v>2.9</v>
      </c>
      <c r="DI174" s="10">
        <v>16.600000000000001</v>
      </c>
      <c r="DJ174" s="10">
        <v>17.7</v>
      </c>
      <c r="DK174" s="10">
        <v>10.4</v>
      </c>
      <c r="DL174" s="10">
        <v>29.9</v>
      </c>
      <c r="DM174" s="10">
        <v>14.6</v>
      </c>
      <c r="DN174" s="10">
        <v>22</v>
      </c>
      <c r="DO174" s="10">
        <v>12.5</v>
      </c>
      <c r="DP174" s="10">
        <v>14.2</v>
      </c>
      <c r="DQ174" s="10">
        <v>25.8</v>
      </c>
      <c r="DR174" s="10">
        <v>10.7</v>
      </c>
      <c r="DS174" s="10">
        <v>17.8</v>
      </c>
      <c r="DT174" s="10">
        <v>13.8</v>
      </c>
      <c r="DU174" s="10">
        <v>20.5</v>
      </c>
      <c r="DV174" s="10">
        <v>15.6</v>
      </c>
      <c r="DW174" s="10">
        <v>13.7</v>
      </c>
      <c r="DX174" s="10">
        <v>15.7</v>
      </c>
      <c r="DY174" s="10">
        <v>12.8</v>
      </c>
      <c r="DZ174" s="10">
        <v>7.4</v>
      </c>
      <c r="EA174" s="10">
        <v>14.9</v>
      </c>
      <c r="EB174" s="10">
        <v>22.8</v>
      </c>
      <c r="EC174" s="10">
        <v>9.4</v>
      </c>
      <c r="ED174" s="10">
        <v>17.7</v>
      </c>
    </row>
    <row r="175" spans="2:134" x14ac:dyDescent="0.25">
      <c r="B175" s="9">
        <v>1</v>
      </c>
      <c r="C175" s="10">
        <v>5.8289999961853001</v>
      </c>
      <c r="D175" s="10">
        <v>16</v>
      </c>
      <c r="G175" s="10">
        <f t="shared" si="20"/>
        <v>10.5</v>
      </c>
    </row>
    <row r="176" spans="2:134" x14ac:dyDescent="0.25">
      <c r="B176" s="9">
        <v>1</v>
      </c>
      <c r="C176" s="10">
        <v>3.9100000858306898</v>
      </c>
      <c r="D176" s="10">
        <v>9.5</v>
      </c>
      <c r="G176" s="10">
        <f t="shared" si="20"/>
        <v>7.2</v>
      </c>
    </row>
    <row r="177" spans="2:7" x14ac:dyDescent="0.25">
      <c r="B177" s="9">
        <v>1</v>
      </c>
      <c r="C177" s="10">
        <v>4.3899998664856001</v>
      </c>
      <c r="D177" s="10">
        <v>12.8</v>
      </c>
      <c r="G177" s="10">
        <f t="shared" si="20"/>
        <v>13.5</v>
      </c>
    </row>
    <row r="178" spans="2:7" x14ac:dyDescent="0.25">
      <c r="B178" s="9">
        <v>1</v>
      </c>
      <c r="C178" s="10">
        <v>9.1619997024536097</v>
      </c>
      <c r="D178" s="10">
        <v>15.5</v>
      </c>
      <c r="G178" s="10">
        <f t="shared" si="20"/>
        <v>22</v>
      </c>
    </row>
    <row r="179" spans="2:7" x14ac:dyDescent="0.25">
      <c r="B179" s="9">
        <v>1</v>
      </c>
      <c r="C179" s="10">
        <v>6.5430002212524396</v>
      </c>
      <c r="D179" s="10">
        <v>6.3</v>
      </c>
      <c r="G179" s="10">
        <f t="shared" si="20"/>
        <v>13.8</v>
      </c>
    </row>
    <row r="180" spans="2:7" x14ac:dyDescent="0.25">
      <c r="B180" s="9">
        <v>1</v>
      </c>
      <c r="C180" s="10">
        <v>5.5079998970031703</v>
      </c>
      <c r="D180" s="10">
        <v>15.9</v>
      </c>
      <c r="G180" s="10">
        <f t="shared" si="20"/>
        <v>14.4</v>
      </c>
    </row>
    <row r="181" spans="2:7" x14ac:dyDescent="0.25">
      <c r="B181" s="9">
        <v>1</v>
      </c>
      <c r="C181" s="10">
        <v>22.4769992828369</v>
      </c>
      <c r="D181" s="10">
        <v>34.4</v>
      </c>
      <c r="G181" s="10">
        <f t="shared" si="20"/>
        <v>16.7</v>
      </c>
    </row>
    <row r="182" spans="2:7" x14ac:dyDescent="0.25">
      <c r="B182" s="9">
        <v>1</v>
      </c>
      <c r="C182" s="10">
        <v>1.80900001525879</v>
      </c>
      <c r="D182" s="10">
        <v>12.6</v>
      </c>
      <c r="G182" s="10">
        <f t="shared" si="20"/>
        <v>11.4</v>
      </c>
    </row>
    <row r="183" spans="2:7" x14ac:dyDescent="0.25">
      <c r="B183" s="9">
        <v>1</v>
      </c>
      <c r="C183" s="10">
        <v>4.15199995040894</v>
      </c>
      <c r="D183" s="10">
        <v>16.899999999999999</v>
      </c>
      <c r="G183" s="10">
        <f t="shared" si="20"/>
        <v>5.5</v>
      </c>
    </row>
    <row r="184" spans="2:7" x14ac:dyDescent="0.25">
      <c r="B184" s="9">
        <v>1</v>
      </c>
      <c r="C184" s="10">
        <v>7.7550001144409197</v>
      </c>
      <c r="D184" s="10">
        <v>14.8</v>
      </c>
      <c r="G184" s="10">
        <f t="shared" si="20"/>
        <v>13.8</v>
      </c>
    </row>
    <row r="185" spans="2:7" x14ac:dyDescent="0.25">
      <c r="B185" s="9">
        <v>1</v>
      </c>
      <c r="C185" s="10">
        <v>9.1800003051757795</v>
      </c>
      <c r="D185" s="10">
        <v>16.7</v>
      </c>
      <c r="G185" s="10">
        <f t="shared" si="20"/>
        <v>12.1</v>
      </c>
    </row>
    <row r="186" spans="2:7" x14ac:dyDescent="0.25">
      <c r="B186" s="9">
        <v>1</v>
      </c>
      <c r="C186" s="10">
        <v>19.488000869751001</v>
      </c>
      <c r="D186" s="10">
        <v>17.2</v>
      </c>
      <c r="G186" s="10">
        <f t="shared" si="20"/>
        <v>9.6</v>
      </c>
    </row>
    <row r="187" spans="2:7" x14ac:dyDescent="0.25">
      <c r="B187" s="9">
        <v>1</v>
      </c>
      <c r="C187" s="10">
        <v>8.9049997329711896</v>
      </c>
      <c r="D187" s="10">
        <v>14.1</v>
      </c>
      <c r="G187" s="10">
        <f t="shared" si="20"/>
        <v>10</v>
      </c>
    </row>
    <row r="188" spans="2:7" x14ac:dyDescent="0.25">
      <c r="B188" s="9">
        <v>1</v>
      </c>
      <c r="C188" s="10">
        <v>3.4249999523162802</v>
      </c>
      <c r="D188" s="10">
        <v>16.899999999999999</v>
      </c>
      <c r="G188" s="10">
        <f t="shared" si="20"/>
        <v>9.1</v>
      </c>
    </row>
    <row r="189" spans="2:7" x14ac:dyDescent="0.25">
      <c r="B189" s="9">
        <v>1</v>
      </c>
      <c r="C189" s="10">
        <v>6.71000003814697</v>
      </c>
      <c r="D189" s="10">
        <v>10.199999999999999</v>
      </c>
      <c r="G189" s="10">
        <f t="shared" si="20"/>
        <v>8.6999999999999993</v>
      </c>
    </row>
    <row r="190" spans="2:7" x14ac:dyDescent="0.25">
      <c r="B190" s="9">
        <v>1</v>
      </c>
      <c r="C190" s="10">
        <v>2.72699999809265</v>
      </c>
      <c r="D190" s="10">
        <v>9</v>
      </c>
      <c r="G190" s="10">
        <f t="shared" si="20"/>
        <v>2.9</v>
      </c>
    </row>
    <row r="191" spans="2:7" x14ac:dyDescent="0.25">
      <c r="B191" s="9">
        <v>1</v>
      </c>
      <c r="C191" s="10">
        <v>3.6070001125335698</v>
      </c>
      <c r="D191" s="10">
        <v>5.8</v>
      </c>
      <c r="G191" s="10">
        <f t="shared" si="20"/>
        <v>10.5</v>
      </c>
    </row>
    <row r="192" spans="2:7" x14ac:dyDescent="0.25">
      <c r="B192" s="9">
        <v>1</v>
      </c>
      <c r="C192" s="10">
        <v>4.0570001602172896</v>
      </c>
      <c r="D192" s="10">
        <v>16.5</v>
      </c>
      <c r="G192" s="10">
        <f t="shared" si="20"/>
        <v>7.4</v>
      </c>
    </row>
    <row r="193" spans="2:7" x14ac:dyDescent="0.25">
      <c r="B193" s="9">
        <v>1</v>
      </c>
      <c r="C193" s="10">
        <v>12.1510000228882</v>
      </c>
      <c r="D193" s="10">
        <v>16.100000000000001</v>
      </c>
      <c r="G193" s="10">
        <f t="shared" si="20"/>
        <v>30.2</v>
      </c>
    </row>
    <row r="194" spans="2:7" x14ac:dyDescent="0.25">
      <c r="B194" s="9">
        <v>1</v>
      </c>
      <c r="C194" s="10">
        <v>13.5260000228882</v>
      </c>
      <c r="D194" s="10">
        <v>16.5</v>
      </c>
      <c r="G194" s="10">
        <f t="shared" si="20"/>
        <v>12.2</v>
      </c>
    </row>
    <row r="195" spans="2:7" x14ac:dyDescent="0.25">
      <c r="B195" s="9">
        <v>1</v>
      </c>
      <c r="C195" s="10">
        <v>4.0760002136230504</v>
      </c>
      <c r="D195" s="10">
        <v>13.5</v>
      </c>
      <c r="G195" s="10">
        <f t="shared" si="20"/>
        <v>3.4</v>
      </c>
    </row>
    <row r="196" spans="2:7" x14ac:dyDescent="0.25">
      <c r="B196" s="9">
        <v>1</v>
      </c>
      <c r="C196" s="10">
        <v>3.6630001068115199</v>
      </c>
      <c r="D196" s="10">
        <v>17.100000000000001</v>
      </c>
      <c r="G196" s="10">
        <f t="shared" si="20"/>
        <v>13.6</v>
      </c>
    </row>
    <row r="197" spans="2:7" x14ac:dyDescent="0.25">
      <c r="B197" s="9">
        <v>1</v>
      </c>
      <c r="C197" s="10">
        <v>2.9179999828338601</v>
      </c>
      <c r="D197" s="10">
        <v>12.8</v>
      </c>
      <c r="G197" s="10">
        <f t="shared" si="20"/>
        <v>13.3</v>
      </c>
    </row>
    <row r="198" spans="2:7" x14ac:dyDescent="0.25">
      <c r="B198" s="9">
        <v>1</v>
      </c>
      <c r="C198" s="10">
        <v>4.3000001907348597</v>
      </c>
      <c r="D198" s="10">
        <v>3.4</v>
      </c>
      <c r="G198" s="10">
        <f t="shared" si="20"/>
        <v>3.7</v>
      </c>
    </row>
    <row r="199" spans="2:7" x14ac:dyDescent="0.25">
      <c r="B199" s="9">
        <v>1</v>
      </c>
      <c r="C199" s="10">
        <v>5.69099998474121</v>
      </c>
      <c r="D199" s="10">
        <v>16</v>
      </c>
      <c r="G199" s="10">
        <f t="shared" si="20"/>
        <v>10.9</v>
      </c>
    </row>
    <row r="200" spans="2:7" x14ac:dyDescent="0.25">
      <c r="B200" s="9">
        <v>1</v>
      </c>
      <c r="C200" s="10">
        <v>3.9500000476837198</v>
      </c>
      <c r="D200" s="10">
        <v>7</v>
      </c>
      <c r="G200" s="10">
        <f t="shared" si="20"/>
        <v>5.2</v>
      </c>
    </row>
    <row r="201" spans="2:7" x14ac:dyDescent="0.25">
      <c r="B201" s="9">
        <v>1</v>
      </c>
      <c r="C201" s="10">
        <v>4.8850002288818404</v>
      </c>
      <c r="D201" s="10">
        <v>19.2</v>
      </c>
      <c r="G201" s="10">
        <f t="shared" si="20"/>
        <v>22.8</v>
      </c>
    </row>
    <row r="202" spans="2:7" x14ac:dyDescent="0.25">
      <c r="B202" s="9">
        <v>1</v>
      </c>
      <c r="C202" s="10">
        <v>3.30299997329712</v>
      </c>
      <c r="D202" s="10">
        <v>9.6</v>
      </c>
      <c r="G202" s="10">
        <f t="shared" si="20"/>
        <v>10.6</v>
      </c>
    </row>
    <row r="203" spans="2:7" x14ac:dyDescent="0.25">
      <c r="B203" s="9">
        <v>1</v>
      </c>
      <c r="C203" s="10">
        <v>2.07599997520447</v>
      </c>
      <c r="D203" s="10">
        <v>1</v>
      </c>
      <c r="G203" s="10">
        <f t="shared" si="20"/>
        <v>2.2000000000000002</v>
      </c>
    </row>
    <row r="204" spans="2:7" x14ac:dyDescent="0.25">
      <c r="B204" s="9">
        <v>1</v>
      </c>
      <c r="C204" s="10">
        <v>7.1700000762939498</v>
      </c>
      <c r="D204" s="10">
        <v>24</v>
      </c>
      <c r="G204" s="10">
        <f t="shared" si="20"/>
        <v>9.1</v>
      </c>
    </row>
    <row r="205" spans="2:7" x14ac:dyDescent="0.25">
      <c r="B205" s="9">
        <v>1</v>
      </c>
      <c r="C205" s="10">
        <v>0.60900002717971802</v>
      </c>
      <c r="D205" s="10">
        <v>25.9</v>
      </c>
      <c r="G205" s="10">
        <f t="shared" si="20"/>
        <v>9.3000000000000007</v>
      </c>
    </row>
    <row r="206" spans="2:7" x14ac:dyDescent="0.25">
      <c r="B206" s="9">
        <v>1</v>
      </c>
      <c r="C206" s="10">
        <v>7.8569998741149902</v>
      </c>
      <c r="D206" s="10">
        <v>17.2</v>
      </c>
      <c r="G206" s="10">
        <f t="shared" si="20"/>
        <v>17.2</v>
      </c>
    </row>
    <row r="207" spans="2:7" x14ac:dyDescent="0.25">
      <c r="B207" s="9">
        <v>1</v>
      </c>
      <c r="C207" s="10">
        <v>6.1669998168945304</v>
      </c>
      <c r="D207" s="10">
        <v>25</v>
      </c>
      <c r="G207" s="10">
        <f t="shared" ref="G207:G265" si="21">C69</f>
        <v>3.2</v>
      </c>
    </row>
    <row r="208" spans="2:7" x14ac:dyDescent="0.25">
      <c r="B208" s="9">
        <v>1</v>
      </c>
      <c r="C208" s="10">
        <v>23.596000671386701</v>
      </c>
      <c r="D208" s="10">
        <v>28.2</v>
      </c>
      <c r="G208" s="10">
        <f t="shared" si="21"/>
        <v>28.9</v>
      </c>
    </row>
    <row r="209" spans="2:7" x14ac:dyDescent="0.25">
      <c r="B209" s="9">
        <v>1</v>
      </c>
      <c r="C209" s="10">
        <v>5.4699997901916504</v>
      </c>
      <c r="D209" s="10">
        <v>14.1</v>
      </c>
      <c r="G209" s="10">
        <f t="shared" si="21"/>
        <v>10.4</v>
      </c>
    </row>
    <row r="210" spans="2:7" x14ac:dyDescent="0.25">
      <c r="B210" s="9">
        <v>1</v>
      </c>
      <c r="C210" s="10">
        <v>1.6590000391006501</v>
      </c>
      <c r="D210" s="10">
        <v>9.1999999999999993</v>
      </c>
      <c r="G210" s="10">
        <f t="shared" si="21"/>
        <v>6.9</v>
      </c>
    </row>
    <row r="211" spans="2:7" x14ac:dyDescent="0.25">
      <c r="B211" s="9">
        <v>1</v>
      </c>
      <c r="C211" s="10">
        <v>5.4299998283386204</v>
      </c>
      <c r="D211" s="10">
        <v>15.5</v>
      </c>
      <c r="G211" s="10">
        <f t="shared" si="21"/>
        <v>7.8</v>
      </c>
    </row>
    <row r="212" spans="2:7" x14ac:dyDescent="0.25">
      <c r="B212" s="9">
        <v>1</v>
      </c>
      <c r="C212" s="10">
        <v>3.3599998950958301</v>
      </c>
      <c r="D212" s="10">
        <v>3.1</v>
      </c>
      <c r="G212" s="10">
        <f t="shared" si="21"/>
        <v>6.2</v>
      </c>
    </row>
    <row r="213" spans="2:7" x14ac:dyDescent="0.25">
      <c r="B213" s="9">
        <v>1</v>
      </c>
      <c r="C213" s="10">
        <v>9.5690002441406303</v>
      </c>
      <c r="D213" s="10">
        <v>5.7</v>
      </c>
      <c r="G213" s="10">
        <f t="shared" si="21"/>
        <v>8.9</v>
      </c>
    </row>
    <row r="214" spans="2:7" x14ac:dyDescent="0.25">
      <c r="B214" s="9">
        <v>1</v>
      </c>
      <c r="C214" s="10">
        <v>4.5830001831054696</v>
      </c>
      <c r="D214" s="10">
        <v>12.8</v>
      </c>
      <c r="G214" s="10">
        <f t="shared" si="21"/>
        <v>6.5</v>
      </c>
    </row>
    <row r="215" spans="2:7" x14ac:dyDescent="0.25">
      <c r="B215" s="9">
        <v>1</v>
      </c>
      <c r="C215" s="10">
        <v>6.8670001029968297</v>
      </c>
      <c r="D215" s="10">
        <v>11.5</v>
      </c>
      <c r="G215" s="10">
        <f t="shared" si="21"/>
        <v>7.3</v>
      </c>
    </row>
    <row r="216" spans="2:7" x14ac:dyDescent="0.25">
      <c r="B216" s="9">
        <v>1</v>
      </c>
      <c r="C216" s="10">
        <v>3.32200002670288</v>
      </c>
      <c r="D216" s="10">
        <v>15.3</v>
      </c>
      <c r="G216" s="10">
        <f t="shared" si="21"/>
        <v>5.2</v>
      </c>
    </row>
    <row r="217" spans="2:7" x14ac:dyDescent="0.25">
      <c r="B217" s="9">
        <v>1</v>
      </c>
      <c r="C217" s="10">
        <v>6.3200001716613796</v>
      </c>
      <c r="D217" s="10">
        <v>21.9</v>
      </c>
      <c r="G217" s="10">
        <f t="shared" si="21"/>
        <v>13.3</v>
      </c>
    </row>
    <row r="218" spans="2:7" x14ac:dyDescent="0.25">
      <c r="B218" s="9">
        <v>1</v>
      </c>
      <c r="C218" s="10">
        <v>3.1719999313354501</v>
      </c>
      <c r="D218" s="10">
        <v>11.4</v>
      </c>
      <c r="G218" s="10">
        <f t="shared" si="21"/>
        <v>8.4</v>
      </c>
    </row>
    <row r="219" spans="2:7" x14ac:dyDescent="0.25">
      <c r="B219" s="9">
        <v>1</v>
      </c>
      <c r="C219" s="10">
        <v>1.5640000104904199</v>
      </c>
      <c r="D219" s="10">
        <v>17.600000000000001</v>
      </c>
      <c r="G219" s="10">
        <f t="shared" si="21"/>
        <v>8.1</v>
      </c>
    </row>
    <row r="220" spans="2:7" x14ac:dyDescent="0.25">
      <c r="B220" s="9">
        <v>1</v>
      </c>
      <c r="C220" s="10">
        <v>23.094999313354499</v>
      </c>
      <c r="D220" s="10">
        <v>32.4</v>
      </c>
      <c r="G220" s="10">
        <f t="shared" si="21"/>
        <v>11.5</v>
      </c>
    </row>
    <row r="221" spans="2:7" x14ac:dyDescent="0.25">
      <c r="B221" s="9">
        <v>1</v>
      </c>
      <c r="C221" s="10">
        <v>1.26400005817413</v>
      </c>
      <c r="D221" s="10">
        <v>7.4</v>
      </c>
      <c r="G221" s="10">
        <f t="shared" si="21"/>
        <v>9.6</v>
      </c>
    </row>
    <row r="222" spans="2:7" x14ac:dyDescent="0.25">
      <c r="B222" s="9">
        <v>1</v>
      </c>
      <c r="C222" s="10">
        <v>3.8800001144409202</v>
      </c>
      <c r="D222" s="10">
        <v>12</v>
      </c>
      <c r="G222" s="10">
        <f t="shared" si="21"/>
        <v>9.6</v>
      </c>
    </row>
    <row r="223" spans="2:7" x14ac:dyDescent="0.25">
      <c r="B223" s="9">
        <v>1</v>
      </c>
      <c r="C223" s="10">
        <v>4.5219998359680202</v>
      </c>
      <c r="D223" s="10">
        <v>14.3</v>
      </c>
      <c r="G223" s="10">
        <f t="shared" si="21"/>
        <v>11.6</v>
      </c>
    </row>
    <row r="224" spans="2:7" x14ac:dyDescent="0.25">
      <c r="B224" s="9">
        <v>1</v>
      </c>
      <c r="C224" s="10">
        <v>4.4790000915527299</v>
      </c>
      <c r="D224" s="10">
        <v>15.9</v>
      </c>
      <c r="G224" s="10">
        <f t="shared" si="21"/>
        <v>11.9</v>
      </c>
    </row>
    <row r="225" spans="2:7" x14ac:dyDescent="0.25">
      <c r="B225" s="9">
        <v>1</v>
      </c>
      <c r="C225" s="10">
        <v>0.27300000190734902</v>
      </c>
      <c r="D225" s="10">
        <v>2.5</v>
      </c>
      <c r="G225" s="10">
        <f t="shared" si="21"/>
        <v>9</v>
      </c>
    </row>
    <row r="226" spans="2:7" x14ac:dyDescent="0.25">
      <c r="B226" s="9">
        <v>1</v>
      </c>
      <c r="C226" s="10">
        <v>6.02600002288818</v>
      </c>
      <c r="D226" s="10">
        <v>25.5</v>
      </c>
      <c r="G226" s="10">
        <f t="shared" si="21"/>
        <v>17.3</v>
      </c>
    </row>
    <row r="227" spans="2:7" x14ac:dyDescent="0.25">
      <c r="B227" s="9">
        <v>1</v>
      </c>
      <c r="C227" s="10">
        <v>3.9189999103546098</v>
      </c>
      <c r="D227" s="10">
        <v>9.4</v>
      </c>
      <c r="G227" s="10">
        <f t="shared" si="21"/>
        <v>10.1</v>
      </c>
    </row>
    <row r="228" spans="2:7" x14ac:dyDescent="0.25">
      <c r="B228" s="9">
        <v>1</v>
      </c>
      <c r="C228" s="10">
        <v>3.1129999160766602</v>
      </c>
      <c r="D228" s="10">
        <v>9.1</v>
      </c>
      <c r="G228" s="10">
        <f t="shared" si="21"/>
        <v>3.5</v>
      </c>
    </row>
    <row r="229" spans="2:7" x14ac:dyDescent="0.25">
      <c r="B229" s="9">
        <v>1</v>
      </c>
      <c r="C229" s="10">
        <v>3.0380001068115199</v>
      </c>
      <c r="D229" s="10">
        <v>26</v>
      </c>
      <c r="G229" s="10">
        <f t="shared" si="21"/>
        <v>3.1</v>
      </c>
    </row>
    <row r="230" spans="2:7" x14ac:dyDescent="0.25">
      <c r="B230" s="9">
        <v>1</v>
      </c>
      <c r="C230" s="10">
        <v>3.9219999313354501</v>
      </c>
      <c r="D230" s="10">
        <v>16.5</v>
      </c>
      <c r="G230" s="10">
        <f t="shared" si="21"/>
        <v>4.4000000000000004</v>
      </c>
    </row>
    <row r="231" spans="2:7" x14ac:dyDescent="0.25">
      <c r="B231" s="9">
        <v>1</v>
      </c>
      <c r="C231" s="10">
        <v>2.3670001029968302</v>
      </c>
      <c r="D231" s="10">
        <v>8.6</v>
      </c>
      <c r="G231" s="10">
        <f t="shared" si="21"/>
        <v>7</v>
      </c>
    </row>
    <row r="232" spans="2:7" x14ac:dyDescent="0.25">
      <c r="B232" s="9">
        <v>1</v>
      </c>
      <c r="C232" s="10">
        <v>4.7119998931884801</v>
      </c>
      <c r="D232" s="10">
        <v>20.100000000000001</v>
      </c>
      <c r="G232" s="10">
        <f t="shared" si="21"/>
        <v>9.3000000000000007</v>
      </c>
    </row>
    <row r="233" spans="2:7" x14ac:dyDescent="0.25">
      <c r="B233" s="9">
        <v>1</v>
      </c>
      <c r="C233" s="10">
        <v>2.8440001010894802</v>
      </c>
      <c r="D233" s="10">
        <v>11.8</v>
      </c>
      <c r="G233" s="10">
        <f t="shared" si="21"/>
        <v>5.0999999999999996</v>
      </c>
    </row>
    <row r="234" spans="2:7" x14ac:dyDescent="0.25">
      <c r="B234" s="9">
        <v>1</v>
      </c>
      <c r="C234" s="10">
        <v>2.5150001049041699</v>
      </c>
      <c r="D234" s="10">
        <v>19.899999999999999</v>
      </c>
      <c r="G234" s="10">
        <f t="shared" si="21"/>
        <v>3.7</v>
      </c>
    </row>
    <row r="235" spans="2:7" x14ac:dyDescent="0.25">
      <c r="B235" s="9">
        <v>1</v>
      </c>
      <c r="C235" s="10">
        <v>3.6730000972747798</v>
      </c>
      <c r="D235" s="10">
        <v>17.100000000000001</v>
      </c>
      <c r="G235" s="10">
        <f t="shared" si="21"/>
        <v>13.4</v>
      </c>
    </row>
    <row r="236" spans="2:7" x14ac:dyDescent="0.25">
      <c r="B236" s="9">
        <v>1</v>
      </c>
      <c r="C236" s="10">
        <v>6.8600001335143999</v>
      </c>
      <c r="D236" s="10">
        <v>17.8</v>
      </c>
      <c r="G236" s="10">
        <f t="shared" si="21"/>
        <v>8.6</v>
      </c>
    </row>
    <row r="237" spans="2:7" x14ac:dyDescent="0.25">
      <c r="B237" s="9">
        <v>1</v>
      </c>
      <c r="C237" s="10">
        <v>0.14200000464916199</v>
      </c>
      <c r="D237" s="10">
        <v>4.4000000000000004</v>
      </c>
      <c r="G237" s="10">
        <f t="shared" si="21"/>
        <v>5.8</v>
      </c>
    </row>
    <row r="238" spans="2:7" x14ac:dyDescent="0.25">
      <c r="B238" s="9">
        <v>1</v>
      </c>
      <c r="C238" s="10">
        <v>4.2950000762939498</v>
      </c>
      <c r="D238" s="10">
        <v>18.8</v>
      </c>
      <c r="G238" s="10">
        <f t="shared" si="21"/>
        <v>8</v>
      </c>
    </row>
    <row r="239" spans="2:7" x14ac:dyDescent="0.25">
      <c r="B239" s="9">
        <v>1</v>
      </c>
      <c r="C239" s="10">
        <v>4.7439999580383301</v>
      </c>
      <c r="D239" s="10">
        <v>20.100000000000001</v>
      </c>
      <c r="G239" s="10">
        <f t="shared" si="21"/>
        <v>15.4</v>
      </c>
    </row>
    <row r="240" spans="2:7" x14ac:dyDescent="0.25">
      <c r="B240" s="9">
        <v>1</v>
      </c>
      <c r="C240" s="10">
        <v>5.9190001487731898</v>
      </c>
      <c r="D240" s="10">
        <v>3.8</v>
      </c>
      <c r="G240" s="10">
        <f t="shared" si="21"/>
        <v>3.4</v>
      </c>
    </row>
    <row r="241" spans="2:7" x14ac:dyDescent="0.25">
      <c r="B241" s="9">
        <v>1</v>
      </c>
      <c r="C241" s="10">
        <v>6.4640002250671396</v>
      </c>
      <c r="D241" s="10">
        <v>3.5</v>
      </c>
      <c r="G241" s="10">
        <f t="shared" si="21"/>
        <v>11.8</v>
      </c>
    </row>
    <row r="242" spans="2:7" x14ac:dyDescent="0.25">
      <c r="B242" s="9">
        <v>1</v>
      </c>
      <c r="C242" s="10">
        <v>13.5100002288818</v>
      </c>
      <c r="D242" s="10">
        <v>18.5</v>
      </c>
      <c r="G242" s="10">
        <f t="shared" si="21"/>
        <v>10.9</v>
      </c>
    </row>
    <row r="243" spans="2:7" x14ac:dyDescent="0.25">
      <c r="B243" s="9">
        <v>1</v>
      </c>
      <c r="C243" s="10">
        <v>3.7679998874664302</v>
      </c>
      <c r="D243" s="10">
        <v>2.9</v>
      </c>
      <c r="G243" s="10">
        <f t="shared" si="21"/>
        <v>7.9</v>
      </c>
    </row>
    <row r="244" spans="2:7" x14ac:dyDescent="0.25">
      <c r="B244" s="9">
        <v>1</v>
      </c>
      <c r="C244" s="10">
        <v>6.7560000419616699</v>
      </c>
      <c r="D244" s="10">
        <v>16.600000000000001</v>
      </c>
      <c r="G244" s="10">
        <f t="shared" si="21"/>
        <v>10.1</v>
      </c>
    </row>
    <row r="245" spans="2:7" x14ac:dyDescent="0.25">
      <c r="B245" s="9">
        <v>1</v>
      </c>
      <c r="C245" s="10">
        <v>5.5100002288818404</v>
      </c>
      <c r="D245" s="10">
        <v>17.7</v>
      </c>
      <c r="G245" s="10">
        <f t="shared" si="21"/>
        <v>13.3</v>
      </c>
    </row>
    <row r="246" spans="2:7" x14ac:dyDescent="0.25">
      <c r="B246" s="9">
        <v>1</v>
      </c>
      <c r="C246" s="10">
        <v>1.78999996185303</v>
      </c>
      <c r="D246" s="10">
        <v>10.4</v>
      </c>
      <c r="G246" s="10">
        <f t="shared" si="21"/>
        <v>5.9</v>
      </c>
    </row>
    <row r="247" spans="2:7" x14ac:dyDescent="0.25">
      <c r="B247" s="9">
        <v>1</v>
      </c>
      <c r="C247" s="10">
        <v>26.958000183105501</v>
      </c>
      <c r="D247" s="10">
        <v>29.9</v>
      </c>
      <c r="G247" s="10">
        <f t="shared" si="21"/>
        <v>12.8</v>
      </c>
    </row>
    <row r="248" spans="2:7" x14ac:dyDescent="0.25">
      <c r="B248" s="9">
        <v>1</v>
      </c>
      <c r="C248" s="10">
        <v>15.4870004653931</v>
      </c>
      <c r="D248" s="10">
        <v>14.6</v>
      </c>
      <c r="G248" s="10">
        <f t="shared" si="21"/>
        <v>6.1</v>
      </c>
    </row>
    <row r="249" spans="2:7" x14ac:dyDescent="0.25">
      <c r="B249" s="9">
        <v>1</v>
      </c>
      <c r="C249" s="10">
        <v>12.876000404357899</v>
      </c>
      <c r="D249" s="10">
        <v>22</v>
      </c>
      <c r="G249" s="10">
        <f t="shared" si="21"/>
        <v>9.5</v>
      </c>
    </row>
    <row r="250" spans="2:7" x14ac:dyDescent="0.25">
      <c r="B250" s="9">
        <v>1</v>
      </c>
      <c r="C250" s="10">
        <v>6.4439997673034703</v>
      </c>
      <c r="D250" s="10">
        <v>12.5</v>
      </c>
      <c r="G250" s="10">
        <f t="shared" si="21"/>
        <v>11.7</v>
      </c>
    </row>
    <row r="251" spans="2:7" x14ac:dyDescent="0.25">
      <c r="B251" s="9">
        <v>1</v>
      </c>
      <c r="C251" s="10">
        <v>4.8829998970031703</v>
      </c>
      <c r="D251" s="10">
        <v>14.2</v>
      </c>
      <c r="G251" s="10">
        <f t="shared" si="21"/>
        <v>11.3</v>
      </c>
    </row>
    <row r="252" spans="2:7" x14ac:dyDescent="0.25">
      <c r="B252" s="9">
        <v>1</v>
      </c>
      <c r="C252" s="10">
        <v>1.932000041008</v>
      </c>
      <c r="D252" s="10">
        <v>25.8</v>
      </c>
      <c r="G252" s="10">
        <f t="shared" si="21"/>
        <v>9.6</v>
      </c>
    </row>
    <row r="253" spans="2:7" x14ac:dyDescent="0.25">
      <c r="B253" s="9">
        <v>1</v>
      </c>
      <c r="C253" s="10">
        <v>1.02699995040894</v>
      </c>
      <c r="D253" s="10">
        <v>10.7</v>
      </c>
      <c r="G253" s="10">
        <f t="shared" si="21"/>
        <v>4</v>
      </c>
    </row>
    <row r="254" spans="2:7" x14ac:dyDescent="0.25">
      <c r="B254" s="9">
        <v>1</v>
      </c>
      <c r="C254" s="10">
        <v>3.7829999923706099</v>
      </c>
      <c r="D254" s="10">
        <v>17.8</v>
      </c>
      <c r="G254" s="10">
        <f t="shared" si="21"/>
        <v>7.2</v>
      </c>
    </row>
    <row r="255" spans="2:7" x14ac:dyDescent="0.25">
      <c r="B255" s="9">
        <v>1</v>
      </c>
      <c r="C255" s="10">
        <v>9.3809995651245099</v>
      </c>
      <c r="D255" s="10">
        <v>13.8</v>
      </c>
      <c r="G255" s="10">
        <f t="shared" si="21"/>
        <v>18.5</v>
      </c>
    </row>
    <row r="256" spans="2:7" x14ac:dyDescent="0.25">
      <c r="B256" s="9">
        <v>1</v>
      </c>
      <c r="C256" s="10">
        <v>2.5750000476837198</v>
      </c>
      <c r="D256" s="10">
        <v>20.5</v>
      </c>
      <c r="G256" s="10">
        <f t="shared" si="21"/>
        <v>2.7</v>
      </c>
    </row>
    <row r="257" spans="2:21" x14ac:dyDescent="0.25">
      <c r="B257" s="9">
        <v>1</v>
      </c>
      <c r="C257" s="10">
        <v>3.9539999961853001</v>
      </c>
      <c r="D257" s="10">
        <v>15.6</v>
      </c>
      <c r="G257" s="10">
        <f t="shared" si="21"/>
        <v>7.6</v>
      </c>
    </row>
    <row r="258" spans="2:21" x14ac:dyDescent="0.25">
      <c r="B258" s="9">
        <v>1</v>
      </c>
      <c r="C258" s="10">
        <v>3.9330000877380402</v>
      </c>
      <c r="D258" s="10">
        <v>13.7</v>
      </c>
      <c r="G258" s="10">
        <f t="shared" si="21"/>
        <v>13.7</v>
      </c>
    </row>
    <row r="259" spans="2:21" x14ac:dyDescent="0.25">
      <c r="B259" s="9">
        <v>1</v>
      </c>
      <c r="C259" s="10">
        <v>7.9609999656677202</v>
      </c>
      <c r="D259" s="10">
        <v>15.7</v>
      </c>
      <c r="G259" s="10">
        <f t="shared" si="21"/>
        <v>16.5</v>
      </c>
    </row>
    <row r="260" spans="2:21" x14ac:dyDescent="0.25">
      <c r="B260" s="9">
        <v>1</v>
      </c>
      <c r="C260" s="10">
        <v>5.22300004959106</v>
      </c>
      <c r="D260" s="10">
        <v>12.8</v>
      </c>
      <c r="G260" s="10">
        <f t="shared" si="21"/>
        <v>7.4</v>
      </c>
    </row>
    <row r="261" spans="2:21" x14ac:dyDescent="0.25">
      <c r="B261" s="9">
        <v>1</v>
      </c>
      <c r="C261" s="10">
        <v>5.4089999198913601</v>
      </c>
      <c r="D261" s="10">
        <v>7.4</v>
      </c>
      <c r="G261" s="10">
        <f t="shared" si="21"/>
        <v>5.4</v>
      </c>
    </row>
    <row r="262" spans="2:21" x14ac:dyDescent="0.25">
      <c r="B262" s="9">
        <v>1</v>
      </c>
      <c r="C262" s="10">
        <v>8.3649997711181605</v>
      </c>
      <c r="D262" s="10">
        <v>14.9</v>
      </c>
      <c r="G262" s="10">
        <f t="shared" si="21"/>
        <v>3.8</v>
      </c>
    </row>
    <row r="263" spans="2:21" x14ac:dyDescent="0.25">
      <c r="B263" s="9">
        <v>1</v>
      </c>
      <c r="C263" s="10">
        <v>1.8910000324249301</v>
      </c>
      <c r="D263" s="10">
        <v>22.8</v>
      </c>
      <c r="G263" s="10">
        <f t="shared" si="21"/>
        <v>7</v>
      </c>
    </row>
    <row r="264" spans="2:21" x14ac:dyDescent="0.25">
      <c r="B264" s="9">
        <v>1</v>
      </c>
      <c r="C264" s="10">
        <v>12.9340000152588</v>
      </c>
      <c r="D264" s="10">
        <v>9.4</v>
      </c>
      <c r="G264" s="10">
        <f t="shared" si="21"/>
        <v>9.8000000000000007</v>
      </c>
    </row>
    <row r="265" spans="2:21" x14ac:dyDescent="0.25">
      <c r="B265" s="9">
        <v>1</v>
      </c>
      <c r="C265" s="10">
        <v>7.2090001106262198</v>
      </c>
      <c r="D265" s="10">
        <v>17.7</v>
      </c>
      <c r="G265" s="10">
        <f t="shared" si="21"/>
        <v>11.3</v>
      </c>
    </row>
    <row r="269" spans="2:21" x14ac:dyDescent="0.25">
      <c r="D269">
        <f t="array" ref="D269:F271">MMULT(K172:ED174,B142:D265)</f>
        <v>124</v>
      </c>
      <c r="E269">
        <v>759.1930026859045</v>
      </c>
      <c r="F269">
        <v>1812.5200000000004</v>
      </c>
      <c r="J269">
        <f t="array" ref="J269:J271">MMULT(K172:ED174,G142:G265)</f>
        <v>1232.7999999999997</v>
      </c>
      <c r="S269" s="40">
        <f t="array" ref="S269:U271">MINVERSE(D269:F271)</f>
        <v>4.7760874384892772E-2</v>
      </c>
      <c r="T269" s="38">
        <v>-8.0333839182564161E-4</v>
      </c>
      <c r="U269" s="38">
        <v>-2.379261766967386E-3</v>
      </c>
    </row>
    <row r="270" spans="2:21" x14ac:dyDescent="0.25">
      <c r="D270">
        <v>759.1930026859045</v>
      </c>
      <c r="E270">
        <v>7468.9763117979583</v>
      </c>
      <c r="F270">
        <v>12718.065173146728</v>
      </c>
      <c r="J270">
        <v>8615.2113273650339</v>
      </c>
      <c r="S270" s="38">
        <v>-8.033383918256415E-4</v>
      </c>
      <c r="T270" s="40">
        <v>4.2528920335016827E-4</v>
      </c>
      <c r="U270" s="38">
        <v>-1.231780210507641E-4</v>
      </c>
    </row>
    <row r="271" spans="2:21" x14ac:dyDescent="0.25">
      <c r="D271">
        <v>1812.5200000000004</v>
      </c>
      <c r="E271">
        <v>12718.065173146728</v>
      </c>
      <c r="F271">
        <v>32090.050399999996</v>
      </c>
      <c r="J271">
        <v>19329.767999999989</v>
      </c>
      <c r="S271" s="38">
        <v>-2.3792617669673864E-3</v>
      </c>
      <c r="T271" s="38">
        <v>-1.2317802105076407E-4</v>
      </c>
      <c r="U271" s="39">
        <v>2.143669315485583E-4</v>
      </c>
    </row>
    <row r="276" spans="10:13" x14ac:dyDescent="0.25">
      <c r="L276">
        <f t="array" ref="L276:L278">MMULT(S269:U271,J269:J271)</f>
        <v>5.968097961982707</v>
      </c>
    </row>
    <row r="277" spans="10:13" x14ac:dyDescent="0.25">
      <c r="L277">
        <v>0.29259822305538608</v>
      </c>
      <c r="M277" t="s">
        <v>253</v>
      </c>
    </row>
    <row r="278" spans="10:13" x14ac:dyDescent="0.25">
      <c r="L278">
        <v>0.14930446514916573</v>
      </c>
    </row>
    <row r="282" spans="10:13" x14ac:dyDescent="0.25">
      <c r="J282" s="16">
        <f>L276</f>
        <v>5.968097961982707</v>
      </c>
    </row>
    <row r="283" spans="10:13" x14ac:dyDescent="0.25">
      <c r="J283" s="15"/>
    </row>
    <row r="284" spans="10:13" x14ac:dyDescent="0.25">
      <c r="J284" s="15"/>
    </row>
    <row r="285" spans="10:13" x14ac:dyDescent="0.25">
      <c r="J285" s="16">
        <f>L277</f>
        <v>0.29259822305538608</v>
      </c>
    </row>
    <row r="286" spans="10:13" x14ac:dyDescent="0.25">
      <c r="J286" s="15"/>
    </row>
    <row r="287" spans="10:13" x14ac:dyDescent="0.25">
      <c r="J287" s="15"/>
    </row>
    <row r="288" spans="10:13" x14ac:dyDescent="0.25">
      <c r="J288" s="16">
        <f>L278</f>
        <v>0.14930446514916573</v>
      </c>
    </row>
    <row r="291" spans="3:3" x14ac:dyDescent="0.25">
      <c r="C291" t="s">
        <v>276</v>
      </c>
    </row>
    <row r="292" spans="3:3" x14ac:dyDescent="0.25">
      <c r="C292" t="s">
        <v>278</v>
      </c>
    </row>
    <row r="293" spans="3:3" x14ac:dyDescent="0.25">
      <c r="C293" t="s">
        <v>277</v>
      </c>
    </row>
    <row r="311" spans="3:7" x14ac:dyDescent="0.25">
      <c r="C311" t="s">
        <v>279</v>
      </c>
    </row>
    <row r="313" spans="3:7" x14ac:dyDescent="0.25">
      <c r="C313" s="23" t="s">
        <v>280</v>
      </c>
      <c r="D313" s="23"/>
      <c r="E313" s="23"/>
      <c r="F313" s="23"/>
      <c r="G313" s="23"/>
    </row>
    <row r="322" spans="3:12" x14ac:dyDescent="0.25">
      <c r="E322" s="22">
        <f>J285*D129/C129</f>
        <v>0.18019023648765303</v>
      </c>
    </row>
    <row r="326" spans="3:12" x14ac:dyDescent="0.25">
      <c r="E326" s="22">
        <f>J288*E129/C129</f>
        <v>0.21951438122336631</v>
      </c>
    </row>
    <row r="329" spans="3:12" x14ac:dyDescent="0.25">
      <c r="C329" t="s">
        <v>281</v>
      </c>
    </row>
    <row r="330" spans="3:12" x14ac:dyDescent="0.25">
      <c r="C330" t="s">
        <v>282</v>
      </c>
    </row>
    <row r="331" spans="3:12" x14ac:dyDescent="0.25">
      <c r="C331" t="s">
        <v>283</v>
      </c>
    </row>
    <row r="333" spans="3:12" x14ac:dyDescent="0.25">
      <c r="C333" s="23" t="s">
        <v>287</v>
      </c>
      <c r="D333" s="23"/>
      <c r="E333" s="23"/>
      <c r="F333" s="23"/>
      <c r="L333" s="5">
        <f>G337+S337</f>
        <v>2782.4019354838647</v>
      </c>
    </row>
    <row r="337" spans="3:19" x14ac:dyDescent="0.25">
      <c r="G337" s="5">
        <f>K128</f>
        <v>2274.5326341366131</v>
      </c>
      <c r="L337" s="5">
        <f>H128</f>
        <v>2782.4019354838697</v>
      </c>
      <c r="S337" s="5">
        <f>L128</f>
        <v>507.86930134725162</v>
      </c>
    </row>
    <row r="344" spans="3:19" x14ac:dyDescent="0.25">
      <c r="F344" s="16">
        <f>1-G337/L337</f>
        <v>0.18252909289287722</v>
      </c>
    </row>
    <row r="348" spans="3:19" x14ac:dyDescent="0.25">
      <c r="C348" s="23" t="s">
        <v>286</v>
      </c>
      <c r="D348" s="23"/>
      <c r="E348" s="23"/>
      <c r="F348" s="23"/>
      <c r="G348" s="23"/>
    </row>
    <row r="352" spans="3:19" x14ac:dyDescent="0.25">
      <c r="H352" s="16">
        <f>1-(1-F344)*(124-1)/(124-2-1)</f>
        <v>0.16901717707292474</v>
      </c>
    </row>
    <row r="361" spans="3:18" x14ac:dyDescent="0.25">
      <c r="C361" s="25" t="s">
        <v>288</v>
      </c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</row>
    <row r="362" spans="3:18" x14ac:dyDescent="0.25"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</row>
    <row r="364" spans="3:18" x14ac:dyDescent="0.25">
      <c r="C364" s="26" t="s">
        <v>289</v>
      </c>
      <c r="D364" s="26"/>
      <c r="E364" s="26"/>
      <c r="F364" s="26"/>
      <c r="G364" s="26"/>
      <c r="H364" s="26"/>
      <c r="I364" s="26"/>
      <c r="J364" s="26"/>
    </row>
    <row r="369" spans="6:6" x14ac:dyDescent="0.25">
      <c r="F369" s="16">
        <f>S337/G337*(124-2-1)/2</f>
        <v>13.508750004447398</v>
      </c>
    </row>
    <row r="375" spans="6:6" x14ac:dyDescent="0.25">
      <c r="F375" s="15">
        <f>_xlfn.F.INV.RT(0.05,2,121)</f>
        <v>3.0711404569828291</v>
      </c>
    </row>
    <row r="376" spans="6:6" x14ac:dyDescent="0.25">
      <c r="F376" s="15"/>
    </row>
    <row r="398" spans="2:2" x14ac:dyDescent="0.25">
      <c r="B398" t="s">
        <v>290</v>
      </c>
    </row>
    <row r="401" spans="2:11" x14ac:dyDescent="0.25">
      <c r="B401" s="27" t="s">
        <v>291</v>
      </c>
      <c r="C401" s="27"/>
      <c r="D401" s="27"/>
      <c r="E401" s="27"/>
      <c r="F401" s="27"/>
      <c r="G401" s="27"/>
      <c r="H401" s="27"/>
      <c r="I401" s="27"/>
      <c r="J401" s="27"/>
      <c r="K401" s="27"/>
    </row>
    <row r="406" spans="2:11" x14ac:dyDescent="0.25">
      <c r="G406">
        <f>S269*G337/(124-2-1)</f>
        <v>0.89779890432510789</v>
      </c>
      <c r="I406">
        <f>T270*G337/(124-2-1)</f>
        <v>7.9944972889745454E-3</v>
      </c>
      <c r="K406">
        <f>U271*G337/(124-2-1)</f>
        <v>4.029624640387813E-3</v>
      </c>
    </row>
    <row r="410" spans="2:11" x14ac:dyDescent="0.25">
      <c r="B410" s="27" t="s">
        <v>299</v>
      </c>
      <c r="C410" s="27"/>
      <c r="D410" s="27"/>
      <c r="E410" s="27"/>
      <c r="F410" s="27"/>
    </row>
    <row r="413" spans="2:11" x14ac:dyDescent="0.25">
      <c r="G413" s="16">
        <f>SQRT(G406)</f>
        <v>0.94752250861133003</v>
      </c>
      <c r="I413" s="16">
        <f>SQRT(I406)</f>
        <v>8.9411952718719573E-2</v>
      </c>
      <c r="K413" s="16">
        <f>SQRT(K406)</f>
        <v>6.3479324511117888E-2</v>
      </c>
    </row>
    <row r="416" spans="2:11" x14ac:dyDescent="0.25">
      <c r="B416" s="27" t="s">
        <v>300</v>
      </c>
      <c r="C416" s="27"/>
      <c r="D416" s="27"/>
      <c r="E416" s="27"/>
      <c r="F416" s="27"/>
    </row>
    <row r="420" spans="2:11" x14ac:dyDescent="0.25">
      <c r="G420" s="16">
        <f>J282/G413</f>
        <v>6.2986344997011541</v>
      </c>
      <c r="I420" s="16">
        <f>J285/I413</f>
        <v>3.2724732450019154</v>
      </c>
      <c r="K420" s="16">
        <f>J288/K413</f>
        <v>2.3520172323669932</v>
      </c>
    </row>
    <row r="424" spans="2:11" x14ac:dyDescent="0.25">
      <c r="B424" s="27" t="s">
        <v>301</v>
      </c>
      <c r="C424" s="27"/>
      <c r="D424" s="27"/>
      <c r="E424" s="27"/>
      <c r="F424" s="27"/>
    </row>
    <row r="427" spans="2:11" x14ac:dyDescent="0.25">
      <c r="G427">
        <f>_xlfn.T.INV.2T(0.05,121)</f>
        <v>1.9797637625053852</v>
      </c>
    </row>
    <row r="454" spans="2:13" x14ac:dyDescent="0.25">
      <c r="C454" t="s">
        <v>302</v>
      </c>
    </row>
    <row r="456" spans="2:13" x14ac:dyDescent="0.25">
      <c r="B456" t="s">
        <v>303</v>
      </c>
    </row>
    <row r="463" spans="2:13" x14ac:dyDescent="0.25">
      <c r="C463" s="41">
        <f>J282-G427*G413</f>
        <v>4.0922272352757991</v>
      </c>
      <c r="E463" s="41">
        <f>J282+G427*G413</f>
        <v>7.8439686886896149</v>
      </c>
      <c r="G463" s="41">
        <f>J285-G427*I413</f>
        <v>0.1155836791280202</v>
      </c>
      <c r="I463" s="41">
        <f>J285+G427*I413</f>
        <v>0.46961276698275195</v>
      </c>
      <c r="K463" s="41">
        <f>J288-G427*K413</f>
        <v>2.363039881373466E-2</v>
      </c>
      <c r="M463" s="41">
        <f>J288+G427*K413</f>
        <v>0.27497853148459683</v>
      </c>
    </row>
    <row r="466" spans="2:5" x14ac:dyDescent="0.25">
      <c r="B466" t="s">
        <v>304</v>
      </c>
    </row>
    <row r="469" spans="2:5" x14ac:dyDescent="0.25">
      <c r="E469" s="22">
        <f>SQRT(G337/(124-2-1))</f>
        <v>4.3356418630654217</v>
      </c>
    </row>
  </sheetData>
  <mergeCells count="1">
    <mergeCell ref="C361:R362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регрессия_Excel</vt:lpstr>
      <vt:lpstr>расчет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2019-10-04T14:10:06Z</dcterms:created>
  <dcterms:modified xsi:type="dcterms:W3CDTF">2019-10-14T14:37:30Z</dcterms:modified>
</cp:coreProperties>
</file>