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решение" sheetId="2" r:id="rId1"/>
    <sheet name="график" sheetId="3" r:id="rId2"/>
    <sheet name="исходные данные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5" i="3"/>
  <c r="E14" i="3"/>
  <c r="E13" i="3"/>
  <c r="E12" i="3"/>
  <c r="E11" i="3"/>
  <c r="E10" i="3"/>
  <c r="E9" i="3"/>
  <c r="E8" i="3"/>
  <c r="E7" i="3"/>
  <c r="E6" i="3"/>
  <c r="E5" i="3"/>
  <c r="E4" i="3"/>
  <c r="D16" i="3"/>
  <c r="D15" i="3"/>
  <c r="D12" i="3"/>
  <c r="D11" i="3"/>
  <c r="D8" i="3"/>
  <c r="D7" i="3"/>
  <c r="D4" i="3"/>
  <c r="L15" i="2"/>
  <c r="J16" i="2"/>
  <c r="U10" i="2"/>
  <c r="N10" i="2"/>
  <c r="Q10" i="2" s="1"/>
  <c r="J4" i="2"/>
  <c r="J5" i="2"/>
  <c r="J14" i="2"/>
  <c r="J12" i="2"/>
  <c r="L16" i="2" s="1"/>
  <c r="O16" i="2" l="1"/>
  <c r="O17" i="2" s="1"/>
  <c r="O18" i="2" s="1"/>
  <c r="J18" i="2"/>
</calcChain>
</file>

<file path=xl/sharedStrings.xml><?xml version="1.0" encoding="utf-8"?>
<sst xmlns="http://schemas.openxmlformats.org/spreadsheetml/2006/main" count="40" uniqueCount="31">
  <si>
    <t>Ожидаемый спрос на период выполнения заказа</t>
  </si>
  <si>
    <t>ед./за год</t>
  </si>
  <si>
    <t>Затраты на хранение</t>
  </si>
  <si>
    <t>BYN за ед. в год</t>
  </si>
  <si>
    <t>BYN</t>
  </si>
  <si>
    <t>Время реализации заказа</t>
  </si>
  <si>
    <t>Затраты на выполнение одного заказа</t>
  </si>
  <si>
    <t>дней</t>
  </si>
  <si>
    <t>Оптимальный размер партии поставки</t>
  </si>
  <si>
    <t>ед.</t>
  </si>
  <si>
    <t>Интервал между поставками</t>
  </si>
  <si>
    <t>Годовые издержки</t>
  </si>
  <si>
    <t>BYN / год</t>
  </si>
  <si>
    <t>ед./ год</t>
  </si>
  <si>
    <t>Точка заказа</t>
  </si>
  <si>
    <t>Минимальный начальный запас</t>
  </si>
  <si>
    <t>Время выполнения заказа</t>
  </si>
  <si>
    <t>Ожидаемый спрос</t>
  </si>
  <si>
    <t>ед./ дней</t>
  </si>
  <si>
    <t>интервал между поставками</t>
  </si>
  <si>
    <t>число поставок в году</t>
  </si>
  <si>
    <t>число дней, на которое хватит размера поставки</t>
  </si>
  <si>
    <t>Примечание. Точка заказа - это, по сути, ожидаемый спрос на период выполнения заказа.</t>
  </si>
  <si>
    <t>Поэтому если спрос дан за год, а время выполнения заказа - в днях, то время выполнения заказа нужно умножить на ожидаемый спрос за один день</t>
  </si>
  <si>
    <t>Ожидаемый спрос за один день</t>
  </si>
  <si>
    <t>ед. за 1 день</t>
  </si>
  <si>
    <t>целое будет =0</t>
  </si>
  <si>
    <t>Затраты на хранение одной единицы товара в год</t>
  </si>
  <si>
    <t>Время, дней</t>
  </si>
  <si>
    <t>Текущий запас</t>
  </si>
  <si>
    <t>Фиктивный запас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</si>
</sst>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 readingOrder="1"/>
    </xf>
    <xf numFmtId="0" fontId="0" fillId="0" borderId="1" xfId="0" applyBorder="1" applyAlignment="1">
      <alignment wrapText="1" readingOrder="1"/>
    </xf>
    <xf numFmtId="0" fontId="0" fillId="0" borderId="2" xfId="0" applyBorder="1" applyAlignment="1">
      <alignment wrapText="1" readingOrder="1"/>
    </xf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1" fontId="0" fillId="0" borderId="0" xfId="0" applyNumberFormat="1"/>
    <xf numFmtId="168" fontId="2" fillId="0" borderId="1" xfId="0" applyNumberFormat="1" applyFont="1" applyBorder="1"/>
    <xf numFmtId="0" fontId="0" fillId="2" borderId="0" xfId="0" applyFill="1"/>
    <xf numFmtId="168" fontId="0" fillId="0" borderId="0" xfId="0" applyNumberFormat="1"/>
    <xf numFmtId="168" fontId="0" fillId="0" borderId="1" xfId="0" applyNumberForma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14260717410341E-2"/>
          <c:y val="0.11107500524249912"/>
          <c:w val="0.86086351706036746"/>
          <c:h val="0.71569890100273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график!$D$3</c:f>
              <c:strCache>
                <c:ptCount val="1"/>
                <c:pt idx="0">
                  <c:v>Текущий запас</c:v>
                </c:pt>
              </c:strCache>
            </c:strRef>
          </c:tx>
          <c:spPr>
            <a:ln w="349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график!$C$4:$C$16</c:f>
              <c:numCache>
                <c:formatCode>General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21.9</c:v>
                </c:pt>
                <c:pt idx="4">
                  <c:v>21.9</c:v>
                </c:pt>
                <c:pt idx="5">
                  <c:v>36.9</c:v>
                </c:pt>
                <c:pt idx="6">
                  <c:v>36.9</c:v>
                </c:pt>
                <c:pt idx="7">
                  <c:v>43.8</c:v>
                </c:pt>
                <c:pt idx="8">
                  <c:v>43.8</c:v>
                </c:pt>
                <c:pt idx="9">
                  <c:v>58.8</c:v>
                </c:pt>
                <c:pt idx="10">
                  <c:v>58.8</c:v>
                </c:pt>
                <c:pt idx="11">
                  <c:v>65.7</c:v>
                </c:pt>
                <c:pt idx="12">
                  <c:v>65.7</c:v>
                </c:pt>
              </c:numCache>
            </c:numRef>
          </c:xVal>
          <c:yVal>
            <c:numRef>
              <c:f>график!$D$4:$D$16</c:f>
              <c:numCache>
                <c:formatCode>General</c:formatCode>
                <c:ptCount val="13"/>
                <c:pt idx="0">
                  <c:v>205.4795</c:v>
                </c:pt>
                <c:pt idx="1">
                  <c:v>0</c:v>
                </c:pt>
                <c:pt idx="2">
                  <c:v>300</c:v>
                </c:pt>
                <c:pt idx="3">
                  <c:v>205.4795</c:v>
                </c:pt>
                <c:pt idx="4">
                  <c:v>205.4795</c:v>
                </c:pt>
                <c:pt idx="5">
                  <c:v>0</c:v>
                </c:pt>
                <c:pt idx="6">
                  <c:v>300</c:v>
                </c:pt>
                <c:pt idx="7">
                  <c:v>205.4795</c:v>
                </c:pt>
                <c:pt idx="8">
                  <c:v>205.4795</c:v>
                </c:pt>
                <c:pt idx="9">
                  <c:v>0</c:v>
                </c:pt>
                <c:pt idx="10">
                  <c:v>300</c:v>
                </c:pt>
                <c:pt idx="11">
                  <c:v>205.4795</c:v>
                </c:pt>
                <c:pt idx="12">
                  <c:v>205.4795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график!$E$3</c:f>
              <c:strCache>
                <c:ptCount val="1"/>
                <c:pt idx="0">
                  <c:v>Фиктивный запас</c:v>
                </c:pt>
              </c:strCache>
            </c:strRef>
          </c:tx>
          <c:spPr>
            <a:ln w="349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10"/>
            <c:spPr>
              <a:solidFill>
                <a:srgbClr val="FF0000">
                  <a:alpha val="99000"/>
                </a:srgbClr>
              </a:solidFill>
              <a:ln w="50800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0262988404439337E-2"/>
                  <c:y val="-3.6240086291355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график!$C$4:$C$16</c:f>
              <c:numCache>
                <c:formatCode>General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21.9</c:v>
                </c:pt>
                <c:pt idx="4">
                  <c:v>21.9</c:v>
                </c:pt>
                <c:pt idx="5">
                  <c:v>36.9</c:v>
                </c:pt>
                <c:pt idx="6">
                  <c:v>36.9</c:v>
                </c:pt>
                <c:pt idx="7">
                  <c:v>43.8</c:v>
                </c:pt>
                <c:pt idx="8">
                  <c:v>43.8</c:v>
                </c:pt>
                <c:pt idx="9">
                  <c:v>58.8</c:v>
                </c:pt>
                <c:pt idx="10">
                  <c:v>58.8</c:v>
                </c:pt>
                <c:pt idx="11">
                  <c:v>65.7</c:v>
                </c:pt>
                <c:pt idx="12">
                  <c:v>65.7</c:v>
                </c:pt>
              </c:numCache>
            </c:numRef>
          </c:xVal>
          <c:yVal>
            <c:numRef>
              <c:f>график!$E$4:$E$16</c:f>
              <c:numCache>
                <c:formatCode>General</c:formatCode>
                <c:ptCount val="13"/>
                <c:pt idx="0">
                  <c:v>505.47950000000003</c:v>
                </c:pt>
                <c:pt idx="1">
                  <c:v>300</c:v>
                </c:pt>
                <c:pt idx="2">
                  <c:v>300</c:v>
                </c:pt>
                <c:pt idx="3">
                  <c:v>205.4795</c:v>
                </c:pt>
                <c:pt idx="4">
                  <c:v>505.47950000000003</c:v>
                </c:pt>
                <c:pt idx="5">
                  <c:v>300</c:v>
                </c:pt>
                <c:pt idx="6">
                  <c:v>300</c:v>
                </c:pt>
                <c:pt idx="7">
                  <c:v>205.4795</c:v>
                </c:pt>
                <c:pt idx="8">
                  <c:v>505.47950000000003</c:v>
                </c:pt>
                <c:pt idx="9">
                  <c:v>300</c:v>
                </c:pt>
                <c:pt idx="10">
                  <c:v>300</c:v>
                </c:pt>
                <c:pt idx="11">
                  <c:v>205.4795</c:v>
                </c:pt>
                <c:pt idx="12">
                  <c:v>505.47950000000003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график!$F$3</c:f>
              <c:strCache>
                <c:ptCount val="1"/>
                <c:pt idx="0">
                  <c:v>Точка заказа</c:v>
                </c:pt>
              </c:strCache>
            </c:strRef>
          </c:tx>
          <c:spPr>
            <a:ln w="317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4445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314942022196762E-3"/>
                  <c:y val="-5.7380136627978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график!$C$4:$C$16</c:f>
              <c:numCache>
                <c:formatCode>General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21.9</c:v>
                </c:pt>
                <c:pt idx="4">
                  <c:v>21.9</c:v>
                </c:pt>
                <c:pt idx="5">
                  <c:v>36.9</c:v>
                </c:pt>
                <c:pt idx="6">
                  <c:v>36.9</c:v>
                </c:pt>
                <c:pt idx="7">
                  <c:v>43.8</c:v>
                </c:pt>
                <c:pt idx="8">
                  <c:v>43.8</c:v>
                </c:pt>
                <c:pt idx="9">
                  <c:v>58.8</c:v>
                </c:pt>
                <c:pt idx="10">
                  <c:v>58.8</c:v>
                </c:pt>
                <c:pt idx="11">
                  <c:v>65.7</c:v>
                </c:pt>
                <c:pt idx="12">
                  <c:v>65.7</c:v>
                </c:pt>
              </c:numCache>
            </c:numRef>
          </c:xVal>
          <c:yVal>
            <c:numRef>
              <c:f>график!$F$4:$F$16</c:f>
              <c:numCache>
                <c:formatCode>General</c:formatCode>
                <c:ptCount val="13"/>
                <c:pt idx="0">
                  <c:v>205.4795</c:v>
                </c:pt>
                <c:pt idx="1">
                  <c:v>205.4795</c:v>
                </c:pt>
                <c:pt idx="2">
                  <c:v>205.4795</c:v>
                </c:pt>
                <c:pt idx="3">
                  <c:v>205.4795</c:v>
                </c:pt>
                <c:pt idx="4">
                  <c:v>205.4795</c:v>
                </c:pt>
                <c:pt idx="5">
                  <c:v>205.4795</c:v>
                </c:pt>
                <c:pt idx="6">
                  <c:v>205.4795</c:v>
                </c:pt>
                <c:pt idx="7">
                  <c:v>205.4795</c:v>
                </c:pt>
                <c:pt idx="8">
                  <c:v>205.4795</c:v>
                </c:pt>
                <c:pt idx="9">
                  <c:v>205.4795</c:v>
                </c:pt>
                <c:pt idx="10">
                  <c:v>205.4795</c:v>
                </c:pt>
                <c:pt idx="11">
                  <c:v>205.4795</c:v>
                </c:pt>
                <c:pt idx="12">
                  <c:v>205.4795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02032"/>
        <c:axId val="705205168"/>
      </c:scatterChart>
      <c:valAx>
        <c:axId val="70520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дней</a:t>
                </a:r>
              </a:p>
            </c:rich>
          </c:tx>
          <c:layout>
            <c:manualLayout>
              <c:xMode val="edge"/>
              <c:yMode val="edge"/>
              <c:x val="0.92419921080043488"/>
              <c:y val="0.92183341545216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ru-RU"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ru-RU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5205168"/>
        <c:crosses val="autoZero"/>
        <c:crossBetween val="midCat"/>
      </c:valAx>
      <c:valAx>
        <c:axId val="70520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единиц товара</a:t>
                </a:r>
              </a:p>
            </c:rich>
          </c:tx>
          <c:layout>
            <c:manualLayout>
              <c:xMode val="edge"/>
              <c:yMode val="edge"/>
              <c:x val="8.8945899505140785E-2"/>
              <c:y val="3.69273162741767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ru-RU"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ru-RU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520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304179622230419E-2"/>
          <c:y val="0.9126644833837777"/>
          <c:w val="0.73618476503817376"/>
          <c:h val="6.9215473470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ru-RU" sz="14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1</xdr:row>
      <xdr:rowOff>152401</xdr:rowOff>
    </xdr:from>
    <xdr:to>
      <xdr:col>1</xdr:col>
      <xdr:colOff>457200</xdr:colOff>
      <xdr:row>2</xdr:row>
      <xdr:rowOff>170260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6" y="342901"/>
          <a:ext cx="238124" cy="2083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200025</xdr:colOff>
      <xdr:row>5</xdr:row>
      <xdr:rowOff>0</xdr:rowOff>
    </xdr:from>
    <xdr:to>
      <xdr:col>1</xdr:col>
      <xdr:colOff>514350</xdr:colOff>
      <xdr:row>6</xdr:row>
      <xdr:rowOff>62493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9625" y="581025"/>
          <a:ext cx="314325" cy="2529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504825</xdr:colOff>
      <xdr:row>7</xdr:row>
      <xdr:rowOff>85725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38200" y="771525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219075</xdr:colOff>
      <xdr:row>7</xdr:row>
      <xdr:rowOff>19050</xdr:rowOff>
    </xdr:from>
    <xdr:to>
      <xdr:col>1</xdr:col>
      <xdr:colOff>495300</xdr:colOff>
      <xdr:row>8</xdr:row>
      <xdr:rowOff>104775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8675" y="981075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95250</xdr:colOff>
      <xdr:row>8</xdr:row>
      <xdr:rowOff>85725</xdr:rowOff>
    </xdr:from>
    <xdr:to>
      <xdr:col>1</xdr:col>
      <xdr:colOff>447675</xdr:colOff>
      <xdr:row>10</xdr:row>
      <xdr:rowOff>96308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04850" y="1238250"/>
          <a:ext cx="352425" cy="3915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152401</xdr:colOff>
      <xdr:row>10</xdr:row>
      <xdr:rowOff>152400</xdr:rowOff>
    </xdr:from>
    <xdr:to>
      <xdr:col>1</xdr:col>
      <xdr:colOff>435111</xdr:colOff>
      <xdr:row>12</xdr:row>
      <xdr:rowOff>66675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1685925"/>
          <a:ext cx="282710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12</xdr:row>
      <xdr:rowOff>57151</xdr:rowOff>
    </xdr:from>
    <xdr:to>
      <xdr:col>1</xdr:col>
      <xdr:colOff>381000</xdr:colOff>
      <xdr:row>14</xdr:row>
      <xdr:rowOff>20129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4375" y="1971676"/>
          <a:ext cx="276225" cy="34397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14</xdr:row>
      <xdr:rowOff>123826</xdr:rowOff>
    </xdr:from>
    <xdr:to>
      <xdr:col>1</xdr:col>
      <xdr:colOff>390525</xdr:colOff>
      <xdr:row>16</xdr:row>
      <xdr:rowOff>45894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0" y="2419351"/>
          <a:ext cx="238125" cy="303068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19</xdr:row>
      <xdr:rowOff>76200</xdr:rowOff>
    </xdr:from>
    <xdr:to>
      <xdr:col>10</xdr:col>
      <xdr:colOff>18675</xdr:colOff>
      <xdr:row>25</xdr:row>
      <xdr:rowOff>85581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743325" y="3724275"/>
          <a:ext cx="3000000" cy="11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16</xdr:row>
      <xdr:rowOff>114301</xdr:rowOff>
    </xdr:from>
    <xdr:to>
      <xdr:col>1</xdr:col>
      <xdr:colOff>438150</xdr:colOff>
      <xdr:row>18</xdr:row>
      <xdr:rowOff>64465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3425" y="2790826"/>
          <a:ext cx="314325" cy="331164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26</xdr:row>
      <xdr:rowOff>123825</xdr:rowOff>
    </xdr:from>
    <xdr:to>
      <xdr:col>9</xdr:col>
      <xdr:colOff>257175</xdr:colOff>
      <xdr:row>32</xdr:row>
      <xdr:rowOff>167280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19525" y="5105400"/>
          <a:ext cx="2524125" cy="1186455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25</xdr:row>
      <xdr:rowOff>123825</xdr:rowOff>
    </xdr:from>
    <xdr:to>
      <xdr:col>14</xdr:col>
      <xdr:colOff>400065</xdr:colOff>
      <xdr:row>32</xdr:row>
      <xdr:rowOff>96079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7419975" y="4914900"/>
          <a:ext cx="2143140" cy="13057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414337</xdr:colOff>
      <xdr:row>20</xdr:row>
      <xdr:rowOff>147637</xdr:rowOff>
    </xdr:from>
    <xdr:to>
      <xdr:col>14</xdr:col>
      <xdr:colOff>352425</xdr:colOff>
      <xdr:row>42</xdr:row>
      <xdr:rowOff>161925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1</xdr:row>
      <xdr:rowOff>152401</xdr:rowOff>
    </xdr:from>
    <xdr:to>
      <xdr:col>1</xdr:col>
      <xdr:colOff>457200</xdr:colOff>
      <xdr:row>2</xdr:row>
      <xdr:rowOff>170260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6" y="342901"/>
          <a:ext cx="238124" cy="2083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200025</xdr:colOff>
      <xdr:row>3</xdr:row>
      <xdr:rowOff>0</xdr:rowOff>
    </xdr:from>
    <xdr:to>
      <xdr:col>1</xdr:col>
      <xdr:colOff>514350</xdr:colOff>
      <xdr:row>4</xdr:row>
      <xdr:rowOff>62493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9625" y="581025"/>
          <a:ext cx="314325" cy="2529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228600</xdr:colOff>
      <xdr:row>4</xdr:row>
      <xdr:rowOff>0</xdr:rowOff>
    </xdr:from>
    <xdr:to>
      <xdr:col>1</xdr:col>
      <xdr:colOff>504825</xdr:colOff>
      <xdr:row>5</xdr:row>
      <xdr:rowOff>85725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38200" y="771525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219075</xdr:colOff>
      <xdr:row>5</xdr:row>
      <xdr:rowOff>19050</xdr:rowOff>
    </xdr:from>
    <xdr:to>
      <xdr:col>1</xdr:col>
      <xdr:colOff>495300</xdr:colOff>
      <xdr:row>6</xdr:row>
      <xdr:rowOff>104775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8675" y="981075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23"/>
  <sheetViews>
    <sheetView tabSelected="1" workbookViewId="0">
      <selection activeCell="K27" sqref="K27"/>
    </sheetView>
  </sheetViews>
  <sheetFormatPr defaultRowHeight="15" x14ac:dyDescent="0.25"/>
  <cols>
    <col min="9" max="9" width="18.140625" customWidth="1"/>
    <col min="10" max="10" width="9.5703125" bestFit="1" customWidth="1"/>
  </cols>
  <sheetData>
    <row r="3" spans="3:21" ht="15.75" x14ac:dyDescent="0.25">
      <c r="C3" s="2" t="s">
        <v>17</v>
      </c>
      <c r="D3" s="3"/>
      <c r="E3" s="3"/>
      <c r="F3" s="3"/>
      <c r="G3" s="3"/>
      <c r="H3" s="4"/>
      <c r="I3" s="5" t="s">
        <v>13</v>
      </c>
      <c r="J3" s="6">
        <v>5000</v>
      </c>
      <c r="K3" s="1"/>
      <c r="L3" s="1"/>
    </row>
    <row r="4" spans="3:21" ht="15.75" x14ac:dyDescent="0.25">
      <c r="C4" s="2" t="s">
        <v>24</v>
      </c>
      <c r="D4" s="3"/>
      <c r="E4" s="3"/>
      <c r="F4" s="3"/>
      <c r="G4" s="3"/>
      <c r="H4" s="4"/>
      <c r="I4" s="5" t="s">
        <v>25</v>
      </c>
      <c r="J4" s="6">
        <f>J3/365</f>
        <v>13.698630136986301</v>
      </c>
      <c r="K4" s="1"/>
      <c r="L4" s="1"/>
    </row>
    <row r="5" spans="3:21" ht="15.75" x14ac:dyDescent="0.25">
      <c r="C5" s="2" t="s">
        <v>0</v>
      </c>
      <c r="D5" s="3"/>
      <c r="E5" s="3"/>
      <c r="F5" s="3"/>
      <c r="G5" s="3"/>
      <c r="H5" s="4"/>
      <c r="I5" s="5" t="s">
        <v>18</v>
      </c>
      <c r="J5" s="9">
        <f>J3/365*J8</f>
        <v>205.47945205479451</v>
      </c>
      <c r="K5" s="1"/>
      <c r="L5" s="1"/>
    </row>
    <row r="6" spans="3:21" x14ac:dyDescent="0.25">
      <c r="C6" s="2" t="s">
        <v>27</v>
      </c>
      <c r="D6" s="3"/>
      <c r="E6" s="3"/>
      <c r="F6" s="3"/>
      <c r="G6" s="3"/>
      <c r="H6" s="4"/>
      <c r="I6" s="5" t="s">
        <v>12</v>
      </c>
      <c r="J6" s="5">
        <v>5</v>
      </c>
    </row>
    <row r="7" spans="3:21" x14ac:dyDescent="0.25">
      <c r="C7" s="2" t="s">
        <v>6</v>
      </c>
      <c r="D7" s="3"/>
      <c r="E7" s="3"/>
      <c r="F7" s="3"/>
      <c r="G7" s="3"/>
      <c r="H7" s="4"/>
      <c r="I7" s="5" t="s">
        <v>4</v>
      </c>
      <c r="J7" s="5">
        <v>45</v>
      </c>
    </row>
    <row r="8" spans="3:21" x14ac:dyDescent="0.25">
      <c r="C8" s="2" t="s">
        <v>16</v>
      </c>
      <c r="D8" s="3"/>
      <c r="E8" s="3"/>
      <c r="F8" s="3"/>
      <c r="G8" s="3"/>
      <c r="H8" s="4"/>
      <c r="I8" s="7" t="s">
        <v>7</v>
      </c>
      <c r="J8" s="7">
        <v>15</v>
      </c>
    </row>
    <row r="9" spans="3:21" x14ac:dyDescent="0.25">
      <c r="N9" t="s">
        <v>20</v>
      </c>
      <c r="Q9" t="s">
        <v>19</v>
      </c>
      <c r="U9" t="s">
        <v>21</v>
      </c>
    </row>
    <row r="10" spans="3:21" x14ac:dyDescent="0.25">
      <c r="C10" s="2" t="s">
        <v>8</v>
      </c>
      <c r="D10" s="3"/>
      <c r="E10" s="3"/>
      <c r="F10" s="3"/>
      <c r="G10" s="3"/>
      <c r="H10" s="4"/>
      <c r="I10" s="5" t="s">
        <v>9</v>
      </c>
      <c r="J10" s="13">
        <v>300</v>
      </c>
      <c r="L10" s="8"/>
      <c r="N10">
        <f>J3/J10</f>
        <v>16.666666666666668</v>
      </c>
      <c r="Q10">
        <f>365/N10</f>
        <v>21.9</v>
      </c>
      <c r="U10">
        <f>J10/J4</f>
        <v>21.900000000000002</v>
      </c>
    </row>
    <row r="12" spans="3:21" x14ac:dyDescent="0.25">
      <c r="C12" s="2" t="s">
        <v>10</v>
      </c>
      <c r="D12" s="3"/>
      <c r="E12" s="3"/>
      <c r="F12" s="3"/>
      <c r="G12" s="3"/>
      <c r="H12" s="4"/>
      <c r="I12" s="5" t="s">
        <v>7</v>
      </c>
      <c r="J12" s="5">
        <f>J10/J3*365</f>
        <v>21.9</v>
      </c>
    </row>
    <row r="14" spans="3:21" x14ac:dyDescent="0.25">
      <c r="C14" s="2" t="s">
        <v>11</v>
      </c>
      <c r="D14" s="3"/>
      <c r="E14" s="3"/>
      <c r="F14" s="3"/>
      <c r="G14" s="3"/>
      <c r="H14" s="4"/>
      <c r="I14" s="5" t="s">
        <v>12</v>
      </c>
      <c r="J14" s="13">
        <f>J7*J3/J10+J6*J10/2</f>
        <v>1500</v>
      </c>
    </row>
    <row r="15" spans="3:21" x14ac:dyDescent="0.25">
      <c r="L15" s="11">
        <f>J3/365*J8</f>
        <v>205.47945205479451</v>
      </c>
    </row>
    <row r="16" spans="3:21" x14ac:dyDescent="0.25">
      <c r="C16" s="2" t="s">
        <v>14</v>
      </c>
      <c r="D16" s="3"/>
      <c r="E16" s="3"/>
      <c r="F16" s="3"/>
      <c r="G16" s="3"/>
      <c r="H16" s="4"/>
      <c r="I16" s="5" t="s">
        <v>9</v>
      </c>
      <c r="J16" s="12">
        <f>J8*J4</f>
        <v>205.47945205479451</v>
      </c>
      <c r="L16">
        <f>J8/J12</f>
        <v>0.68493150684931514</v>
      </c>
      <c r="M16" t="s">
        <v>26</v>
      </c>
      <c r="O16">
        <f>INT(J8/J12)</f>
        <v>0</v>
      </c>
    </row>
    <row r="17" spans="3:26" x14ac:dyDescent="0.25">
      <c r="O17">
        <f>O16*J10</f>
        <v>0</v>
      </c>
    </row>
    <row r="18" spans="3:26" x14ac:dyDescent="0.25">
      <c r="C18" s="2" t="s">
        <v>15</v>
      </c>
      <c r="D18" s="3"/>
      <c r="E18" s="3"/>
      <c r="F18" s="3"/>
      <c r="G18" s="3"/>
      <c r="H18" s="4"/>
      <c r="I18" s="5" t="s">
        <v>9</v>
      </c>
      <c r="J18" s="5">
        <f>J8*J4-INT(J8/J12)*J10</f>
        <v>205.47945205479451</v>
      </c>
      <c r="O18" s="11">
        <f>L15-O17</f>
        <v>205.47945205479451</v>
      </c>
    </row>
    <row r="22" spans="3:26" x14ac:dyDescent="0.25">
      <c r="L22" s="10" t="s">
        <v>22</v>
      </c>
      <c r="M22" s="10"/>
      <c r="N22" s="10"/>
      <c r="O22" s="10"/>
      <c r="P22" s="10"/>
      <c r="Q22" s="10"/>
      <c r="R22" s="10"/>
      <c r="S22" s="10"/>
      <c r="T22" s="10"/>
    </row>
    <row r="23" spans="3:26" x14ac:dyDescent="0.25">
      <c r="L23" s="10" t="s">
        <v>23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</sheetData>
  <mergeCells count="11">
    <mergeCell ref="C14:H14"/>
    <mergeCell ref="C16:H16"/>
    <mergeCell ref="C5:H5"/>
    <mergeCell ref="C4:H4"/>
    <mergeCell ref="C18:H18"/>
    <mergeCell ref="C3:H3"/>
    <mergeCell ref="C6:H6"/>
    <mergeCell ref="C7:H7"/>
    <mergeCell ref="C8:H8"/>
    <mergeCell ref="C10:H10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6"/>
  <sheetViews>
    <sheetView topLeftCell="A16" workbookViewId="0">
      <selection activeCell="G52" sqref="G52"/>
    </sheetView>
  </sheetViews>
  <sheetFormatPr defaultRowHeight="15" x14ac:dyDescent="0.25"/>
  <cols>
    <col min="3" max="3" width="15.42578125" customWidth="1"/>
    <col min="4" max="4" width="18.85546875" customWidth="1"/>
    <col min="5" max="5" width="19.140625" customWidth="1"/>
    <col min="6" max="6" width="20" customWidth="1"/>
  </cols>
  <sheetData>
    <row r="3" spans="3:6" x14ac:dyDescent="0.25">
      <c r="C3" t="s">
        <v>28</v>
      </c>
      <c r="D3" t="s">
        <v>29</v>
      </c>
      <c r="E3" t="s">
        <v>30</v>
      </c>
      <c r="F3" t="s">
        <v>14</v>
      </c>
    </row>
    <row r="4" spans="3:6" x14ac:dyDescent="0.25">
      <c r="C4">
        <v>0</v>
      </c>
      <c r="D4">
        <f>F4</f>
        <v>205.4795</v>
      </c>
      <c r="E4">
        <f>D4+300</f>
        <v>505.47950000000003</v>
      </c>
      <c r="F4">
        <v>205.4795</v>
      </c>
    </row>
    <row r="5" spans="3:6" x14ac:dyDescent="0.25">
      <c r="C5">
        <v>15</v>
      </c>
      <c r="D5">
        <v>0</v>
      </c>
      <c r="E5">
        <f>D5+300</f>
        <v>300</v>
      </c>
      <c r="F5">
        <v>205.4795</v>
      </c>
    </row>
    <row r="6" spans="3:6" x14ac:dyDescent="0.25">
      <c r="C6">
        <v>15</v>
      </c>
      <c r="D6">
        <v>300</v>
      </c>
      <c r="E6">
        <f>D6</f>
        <v>300</v>
      </c>
      <c r="F6">
        <v>205.4795</v>
      </c>
    </row>
    <row r="7" spans="3:6" x14ac:dyDescent="0.25">
      <c r="C7">
        <v>21.9</v>
      </c>
      <c r="D7">
        <f>F7</f>
        <v>205.4795</v>
      </c>
      <c r="E7">
        <f>D7</f>
        <v>205.4795</v>
      </c>
      <c r="F7">
        <v>205.4795</v>
      </c>
    </row>
    <row r="8" spans="3:6" x14ac:dyDescent="0.25">
      <c r="C8">
        <v>21.9</v>
      </c>
      <c r="D8">
        <f>F8</f>
        <v>205.4795</v>
      </c>
      <c r="E8">
        <f>D8+300</f>
        <v>505.47950000000003</v>
      </c>
      <c r="F8">
        <v>205.4795</v>
      </c>
    </row>
    <row r="9" spans="3:6" x14ac:dyDescent="0.25">
      <c r="C9">
        <v>36.9</v>
      </c>
      <c r="D9">
        <v>0</v>
      </c>
      <c r="E9">
        <f>D9+300</f>
        <v>300</v>
      </c>
      <c r="F9">
        <v>205.4795</v>
      </c>
    </row>
    <row r="10" spans="3:6" x14ac:dyDescent="0.25">
      <c r="C10">
        <v>36.9</v>
      </c>
      <c r="D10">
        <v>300</v>
      </c>
      <c r="E10">
        <f>D10</f>
        <v>300</v>
      </c>
      <c r="F10">
        <v>205.4795</v>
      </c>
    </row>
    <row r="11" spans="3:6" x14ac:dyDescent="0.25">
      <c r="C11">
        <v>43.8</v>
      </c>
      <c r="D11">
        <f>F11</f>
        <v>205.4795</v>
      </c>
      <c r="E11">
        <f>D11</f>
        <v>205.4795</v>
      </c>
      <c r="F11">
        <v>205.4795</v>
      </c>
    </row>
    <row r="12" spans="3:6" x14ac:dyDescent="0.25">
      <c r="C12">
        <v>43.8</v>
      </c>
      <c r="D12">
        <f>F11</f>
        <v>205.4795</v>
      </c>
      <c r="E12">
        <f>D12+300</f>
        <v>505.47950000000003</v>
      </c>
      <c r="F12">
        <v>205.4795</v>
      </c>
    </row>
    <row r="13" spans="3:6" x14ac:dyDescent="0.25">
      <c r="C13">
        <v>58.8</v>
      </c>
      <c r="D13">
        <v>0</v>
      </c>
      <c r="E13">
        <f>D13+300</f>
        <v>300</v>
      </c>
      <c r="F13">
        <v>205.4795</v>
      </c>
    </row>
    <row r="14" spans="3:6" x14ac:dyDescent="0.25">
      <c r="C14">
        <v>58.8</v>
      </c>
      <c r="D14">
        <v>300</v>
      </c>
      <c r="E14">
        <f>D14</f>
        <v>300</v>
      </c>
      <c r="F14">
        <v>205.4795</v>
      </c>
    </row>
    <row r="15" spans="3:6" x14ac:dyDescent="0.25">
      <c r="C15">
        <v>65.7</v>
      </c>
      <c r="D15">
        <f>F15</f>
        <v>205.4795</v>
      </c>
      <c r="E15">
        <f>D15</f>
        <v>205.4795</v>
      </c>
      <c r="F15">
        <v>205.4795</v>
      </c>
    </row>
    <row r="16" spans="3:6" x14ac:dyDescent="0.25">
      <c r="C16">
        <v>65.7</v>
      </c>
      <c r="D16">
        <f>F16</f>
        <v>205.4795</v>
      </c>
      <c r="E16">
        <f>D16+300</f>
        <v>505.47950000000003</v>
      </c>
      <c r="F16">
        <v>205.4795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6"/>
  <sheetViews>
    <sheetView workbookViewId="0">
      <selection activeCell="D36" sqref="D36"/>
    </sheetView>
  </sheetViews>
  <sheetFormatPr defaultRowHeight="15" x14ac:dyDescent="0.25"/>
  <cols>
    <col min="9" max="9" width="18.140625" customWidth="1"/>
  </cols>
  <sheetData>
    <row r="3" spans="3:12" ht="15.75" x14ac:dyDescent="0.25">
      <c r="C3" s="2" t="s">
        <v>0</v>
      </c>
      <c r="D3" s="3"/>
      <c r="E3" s="3"/>
      <c r="F3" s="3"/>
      <c r="G3" s="3"/>
      <c r="H3" s="4"/>
      <c r="I3" s="5" t="s">
        <v>1</v>
      </c>
      <c r="J3" s="6">
        <v>5000</v>
      </c>
      <c r="K3" s="1"/>
      <c r="L3" s="1"/>
    </row>
    <row r="4" spans="3:12" x14ac:dyDescent="0.25">
      <c r="C4" s="2" t="s">
        <v>2</v>
      </c>
      <c r="D4" s="3"/>
      <c r="E4" s="3"/>
      <c r="F4" s="3"/>
      <c r="G4" s="3"/>
      <c r="H4" s="4"/>
      <c r="I4" s="5" t="s">
        <v>3</v>
      </c>
      <c r="J4" s="5">
        <v>5</v>
      </c>
    </row>
    <row r="5" spans="3:12" x14ac:dyDescent="0.25">
      <c r="C5" s="2" t="s">
        <v>6</v>
      </c>
      <c r="D5" s="3"/>
      <c r="E5" s="3"/>
      <c r="F5" s="3"/>
      <c r="G5" s="3"/>
      <c r="H5" s="4"/>
      <c r="I5" s="5" t="s">
        <v>4</v>
      </c>
      <c r="J5" s="5">
        <v>45</v>
      </c>
    </row>
    <row r="6" spans="3:12" x14ac:dyDescent="0.25">
      <c r="C6" s="2" t="s">
        <v>5</v>
      </c>
      <c r="D6" s="3"/>
      <c r="E6" s="3"/>
      <c r="F6" s="3"/>
      <c r="G6" s="3"/>
      <c r="H6" s="4"/>
      <c r="I6" s="7" t="s">
        <v>7</v>
      </c>
      <c r="J6" s="7">
        <v>15</v>
      </c>
    </row>
  </sheetData>
  <mergeCells count="4">
    <mergeCell ref="C3:H3"/>
    <mergeCell ref="C4:H4"/>
    <mergeCell ref="C5:H5"/>
    <mergeCell ref="C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решение</vt:lpstr>
      <vt:lpstr>график</vt:lpstr>
      <vt:lpstr>исходные данные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2019-11-08T06:05:08Z</dcterms:created>
  <dcterms:modified xsi:type="dcterms:W3CDTF">2019-11-08T09:49:28Z</dcterms:modified>
</cp:coreProperties>
</file>