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_флешка фиолетовая_06.07.2016\"/>
    </mc:Choice>
  </mc:AlternateContent>
  <bookViews>
    <workbookView xWindow="0" yWindow="0" windowWidth="19200" windowHeight="11595"/>
  </bookViews>
  <sheets>
    <sheet name="M1" sheetId="1" r:id="rId1"/>
    <sheet name="W" sheetId="2" r:id="rId2"/>
    <sheet name="тест Грэнджера" sheetId="3" r:id="rId3"/>
    <sheet name="регрессия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3" i="1"/>
  <c r="F45" i="1"/>
  <c r="G45" i="1" s="1"/>
  <c r="G46" i="1" s="1"/>
  <c r="G47" i="1" s="1"/>
  <c r="G48" i="1" s="1"/>
  <c r="F46" i="1"/>
  <c r="F47" i="1"/>
  <c r="F48" i="1"/>
  <c r="T45" i="2"/>
  <c r="T46" i="2"/>
  <c r="T47" i="2"/>
  <c r="T48" i="2"/>
  <c r="S45" i="2"/>
  <c r="S46" i="2"/>
  <c r="S47" i="2"/>
  <c r="S48" i="2"/>
  <c r="Q45" i="2"/>
  <c r="Q46" i="2"/>
  <c r="Q47" i="2"/>
  <c r="Q48" i="2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2" i="1"/>
  <c r="W2" i="1" s="1"/>
  <c r="X2" i="1" s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3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2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3" i="2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3" i="1"/>
  <c r="T43" i="1" l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T9" i="1"/>
  <c r="T7" i="1"/>
  <c r="T5" i="1"/>
  <c r="T3" i="1"/>
  <c r="Y2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T16" i="1"/>
  <c r="T14" i="1"/>
  <c r="T12" i="1"/>
  <c r="T10" i="1"/>
  <c r="T8" i="1"/>
  <c r="T6" i="1"/>
  <c r="T4" i="1"/>
  <c r="W3" i="1"/>
  <c r="X3" i="1" s="1"/>
  <c r="I4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G43" i="1" s="1"/>
  <c r="F44" i="1"/>
  <c r="F2" i="1"/>
  <c r="I43" i="1" l="1"/>
  <c r="G42" i="1"/>
  <c r="W4" i="1"/>
  <c r="X4" i="1" s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2" i="2"/>
  <c r="F41" i="2"/>
  <c r="F40" i="2" s="1"/>
  <c r="F39" i="2" s="1"/>
  <c r="F38" i="2" s="1"/>
  <c r="F37" i="2" s="1"/>
  <c r="F36" i="2" s="1"/>
  <c r="F35" i="2" s="1"/>
  <c r="F34" i="2" s="1"/>
  <c r="F33" i="2" s="1"/>
  <c r="F32" i="2" s="1"/>
  <c r="F31" i="2" s="1"/>
  <c r="F30" i="2" s="1"/>
  <c r="F29" i="2" s="1"/>
  <c r="F28" i="2" s="1"/>
  <c r="F27" i="2" s="1"/>
  <c r="F26" i="2" s="1"/>
  <c r="F25" i="2" s="1"/>
  <c r="F24" i="2" s="1"/>
  <c r="F23" i="2" s="1"/>
  <c r="F22" i="2" s="1"/>
  <c r="F21" i="2" s="1"/>
  <c r="F20" i="2" s="1"/>
  <c r="F19" i="2" s="1"/>
  <c r="F18" i="2" s="1"/>
  <c r="F17" i="2" s="1"/>
  <c r="F16" i="2" s="1"/>
  <c r="F15" i="2" s="1"/>
  <c r="F14" i="2" s="1"/>
  <c r="F13" i="2" s="1"/>
  <c r="F12" i="2" s="1"/>
  <c r="F11" i="2" s="1"/>
  <c r="F10" i="2" s="1"/>
  <c r="F9" i="2" s="1"/>
  <c r="F8" i="2" s="1"/>
  <c r="F7" i="2" s="1"/>
  <c r="F6" i="2" s="1"/>
  <c r="F5" i="2" s="1"/>
  <c r="F4" i="2" s="1"/>
  <c r="F3" i="2" s="1"/>
  <c r="F2" i="2" s="1"/>
  <c r="F42" i="2"/>
  <c r="F4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2" i="2"/>
  <c r="W5" i="1" l="1"/>
  <c r="X5" i="1" s="1"/>
  <c r="I42" i="1"/>
  <c r="G41" i="1"/>
  <c r="Y3" i="1"/>
  <c r="G40" i="1" l="1"/>
  <c r="I41" i="1"/>
  <c r="W6" i="1"/>
  <c r="X6" i="1" s="1"/>
  <c r="Y4" i="1"/>
  <c r="W7" i="1" l="1"/>
  <c r="X7" i="1" s="1"/>
  <c r="Y5" i="1"/>
  <c r="G39" i="1"/>
  <c r="I40" i="1"/>
  <c r="W8" i="1" l="1"/>
  <c r="X8" i="1" s="1"/>
  <c r="G38" i="1"/>
  <c r="I39" i="1"/>
  <c r="Y6" i="1"/>
  <c r="W9" i="1" l="1"/>
  <c r="X9" i="1" s="1"/>
  <c r="G37" i="1"/>
  <c r="I38" i="1"/>
  <c r="Y7" i="1"/>
  <c r="W10" i="1" l="1"/>
  <c r="X10" i="1" s="1"/>
  <c r="G36" i="1"/>
  <c r="I37" i="1"/>
  <c r="Y8" i="1"/>
  <c r="W11" i="1" l="1"/>
  <c r="X11" i="1" s="1"/>
  <c r="G35" i="1"/>
  <c r="I36" i="1"/>
  <c r="Y9" i="1"/>
  <c r="W12" i="1" l="1"/>
  <c r="X12" i="1" s="1"/>
  <c r="G34" i="1"/>
  <c r="I35" i="1"/>
  <c r="Y10" i="1"/>
  <c r="W13" i="1" l="1"/>
  <c r="X13" i="1" s="1"/>
  <c r="G33" i="1"/>
  <c r="I34" i="1"/>
  <c r="Y11" i="1"/>
  <c r="W14" i="1" l="1"/>
  <c r="X14" i="1" s="1"/>
  <c r="G32" i="1"/>
  <c r="I33" i="1"/>
  <c r="Y12" i="1"/>
  <c r="W15" i="1" l="1"/>
  <c r="X15" i="1" s="1"/>
  <c r="G31" i="1"/>
  <c r="I32" i="1"/>
  <c r="Y13" i="1"/>
  <c r="W16" i="1" l="1"/>
  <c r="X16" i="1" s="1"/>
  <c r="G30" i="1"/>
  <c r="I31" i="1"/>
  <c r="Y14" i="1"/>
  <c r="W17" i="1" l="1"/>
  <c r="X17" i="1" s="1"/>
  <c r="G29" i="1"/>
  <c r="I30" i="1"/>
  <c r="Y15" i="1"/>
  <c r="W18" i="1" l="1"/>
  <c r="X18" i="1" s="1"/>
  <c r="G28" i="1"/>
  <c r="I29" i="1"/>
  <c r="Y16" i="1"/>
  <c r="W19" i="1" l="1"/>
  <c r="X19" i="1" s="1"/>
  <c r="G27" i="1"/>
  <c r="I28" i="1"/>
  <c r="Y17" i="1"/>
  <c r="W20" i="1" l="1"/>
  <c r="X20" i="1" s="1"/>
  <c r="G26" i="1"/>
  <c r="I27" i="1"/>
  <c r="Y18" i="1"/>
  <c r="W21" i="1" l="1"/>
  <c r="X21" i="1" s="1"/>
  <c r="G25" i="1"/>
  <c r="I26" i="1"/>
  <c r="Y19" i="1"/>
  <c r="W22" i="1" l="1"/>
  <c r="X22" i="1" s="1"/>
  <c r="G24" i="1"/>
  <c r="I25" i="1"/>
  <c r="Y20" i="1"/>
  <c r="W23" i="1" l="1"/>
  <c r="X23" i="1" s="1"/>
  <c r="G23" i="1"/>
  <c r="I24" i="1"/>
  <c r="Y21" i="1"/>
  <c r="W24" i="1" l="1"/>
  <c r="X24" i="1" s="1"/>
  <c r="G22" i="1"/>
  <c r="I23" i="1"/>
  <c r="Y22" i="1"/>
  <c r="Z22" i="1" s="1"/>
  <c r="W25" i="1" l="1"/>
  <c r="X25" i="1" s="1"/>
  <c r="G21" i="1"/>
  <c r="Z21" i="1" s="1"/>
  <c r="I22" i="1"/>
  <c r="Y23" i="1"/>
  <c r="Z23" i="1" s="1"/>
  <c r="W26" i="1" l="1"/>
  <c r="X26" i="1" s="1"/>
  <c r="G20" i="1"/>
  <c r="Z20" i="1" s="1"/>
  <c r="I21" i="1"/>
  <c r="Y24" i="1"/>
  <c r="Z24" i="1" s="1"/>
  <c r="W27" i="1" l="1"/>
  <c r="X27" i="1" s="1"/>
  <c r="G19" i="1"/>
  <c r="Z19" i="1" s="1"/>
  <c r="I20" i="1"/>
  <c r="Y25" i="1"/>
  <c r="Z25" i="1" s="1"/>
  <c r="W28" i="1" l="1"/>
  <c r="X28" i="1" s="1"/>
  <c r="G18" i="1"/>
  <c r="Z18" i="1" s="1"/>
  <c r="I19" i="1"/>
  <c r="Y26" i="1"/>
  <c r="Z26" i="1" s="1"/>
  <c r="W29" i="1" l="1"/>
  <c r="X29" i="1" s="1"/>
  <c r="G17" i="1"/>
  <c r="Z17" i="1" s="1"/>
  <c r="I18" i="1"/>
  <c r="Y27" i="1"/>
  <c r="Z27" i="1" s="1"/>
  <c r="W30" i="1" l="1"/>
  <c r="X30" i="1" s="1"/>
  <c r="G16" i="1"/>
  <c r="Z16" i="1" s="1"/>
  <c r="I17" i="1"/>
  <c r="Y28" i="1"/>
  <c r="Z28" i="1" s="1"/>
  <c r="W31" i="1" l="1"/>
  <c r="X31" i="1" s="1"/>
  <c r="G15" i="1"/>
  <c r="Z15" i="1" s="1"/>
  <c r="I16" i="1"/>
  <c r="Y29" i="1"/>
  <c r="Z29" i="1" s="1"/>
  <c r="W32" i="1" l="1"/>
  <c r="X32" i="1" s="1"/>
  <c r="G14" i="1"/>
  <c r="Z14" i="1" s="1"/>
  <c r="I15" i="1"/>
  <c r="Y30" i="1"/>
  <c r="Z30" i="1" s="1"/>
  <c r="W33" i="1" l="1"/>
  <c r="X33" i="1" s="1"/>
  <c r="G13" i="1"/>
  <c r="Z13" i="1" s="1"/>
  <c r="I14" i="1"/>
  <c r="Y31" i="1"/>
  <c r="Z31" i="1" s="1"/>
  <c r="W34" i="1" l="1"/>
  <c r="X34" i="1" s="1"/>
  <c r="G12" i="1"/>
  <c r="Z12" i="1" s="1"/>
  <c r="I13" i="1"/>
  <c r="Y32" i="1"/>
  <c r="Z32" i="1" s="1"/>
  <c r="W35" i="1" l="1"/>
  <c r="X35" i="1" s="1"/>
  <c r="G11" i="1"/>
  <c r="Z11" i="1" s="1"/>
  <c r="I12" i="1"/>
  <c r="Y33" i="1"/>
  <c r="Z33" i="1" s="1"/>
  <c r="W36" i="1" l="1"/>
  <c r="X36" i="1" s="1"/>
  <c r="G10" i="1"/>
  <c r="Z10" i="1" s="1"/>
  <c r="I11" i="1"/>
  <c r="Y34" i="1"/>
  <c r="Z34" i="1" s="1"/>
  <c r="W37" i="1" l="1"/>
  <c r="X37" i="1" s="1"/>
  <c r="G9" i="1"/>
  <c r="Z9" i="1" s="1"/>
  <c r="I10" i="1"/>
  <c r="Y35" i="1"/>
  <c r="Z35" i="1" s="1"/>
  <c r="W38" i="1" l="1"/>
  <c r="X38" i="1" s="1"/>
  <c r="G8" i="1"/>
  <c r="Z8" i="1" s="1"/>
  <c r="I9" i="1"/>
  <c r="Y36" i="1"/>
  <c r="Z36" i="1" s="1"/>
  <c r="W39" i="1" l="1"/>
  <c r="X39" i="1" s="1"/>
  <c r="G7" i="1"/>
  <c r="Z7" i="1" s="1"/>
  <c r="I8" i="1"/>
  <c r="Y37" i="1"/>
  <c r="Z37" i="1" s="1"/>
  <c r="W40" i="1" l="1"/>
  <c r="X40" i="1" s="1"/>
  <c r="G6" i="1"/>
  <c r="Z6" i="1" s="1"/>
  <c r="I7" i="1"/>
  <c r="Y38" i="1"/>
  <c r="Z38" i="1" s="1"/>
  <c r="W41" i="1" l="1"/>
  <c r="X41" i="1" s="1"/>
  <c r="G5" i="1"/>
  <c r="Z5" i="1" s="1"/>
  <c r="I6" i="1"/>
  <c r="Y39" i="1"/>
  <c r="Z39" i="1" s="1"/>
  <c r="W42" i="1" l="1"/>
  <c r="X42" i="1" s="1"/>
  <c r="G4" i="1"/>
  <c r="Z4" i="1" s="1"/>
  <c r="I5" i="1"/>
  <c r="Y40" i="1"/>
  <c r="Z40" i="1" s="1"/>
  <c r="W43" i="1" l="1"/>
  <c r="X43" i="1" s="1"/>
  <c r="G3" i="1"/>
  <c r="Z3" i="1" s="1"/>
  <c r="I4" i="1"/>
  <c r="Y41" i="1"/>
  <c r="Z41" i="1" s="1"/>
  <c r="W44" i="1" l="1"/>
  <c r="X44" i="1" s="1"/>
  <c r="G2" i="1"/>
  <c r="Z2" i="1" s="1"/>
  <c r="I3" i="1"/>
  <c r="Y42" i="1"/>
  <c r="Z42" i="1" s="1"/>
  <c r="I2" i="1" l="1"/>
  <c r="W45" i="1"/>
  <c r="X45" i="1" s="1"/>
  <c r="Y43" i="1"/>
  <c r="Z43" i="1" s="1"/>
  <c r="W46" i="1" l="1"/>
  <c r="X46" i="1" s="1"/>
  <c r="Y44" i="1"/>
  <c r="Z44" i="1" s="1"/>
  <c r="W47" i="1" l="1"/>
  <c r="X47" i="1" s="1"/>
  <c r="Y45" i="1"/>
  <c r="Z45" i="1" s="1"/>
  <c r="W48" i="1" l="1"/>
  <c r="X48" i="1" s="1"/>
  <c r="Y46" i="1"/>
  <c r="Z46" i="1" s="1"/>
  <c r="Y48" i="1" l="1"/>
  <c r="Z48" i="1" s="1"/>
  <c r="Y47" i="1"/>
  <c r="Z47" i="1" s="1"/>
</calcChain>
</file>

<file path=xl/sharedStrings.xml><?xml version="1.0" encoding="utf-8"?>
<sst xmlns="http://schemas.openxmlformats.org/spreadsheetml/2006/main" count="143" uniqueCount="90">
  <si>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</si>
  <si>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</si>
  <si>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</si>
  <si>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</si>
  <si>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</si>
  <si>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</si>
  <si>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</si>
  <si>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</si>
  <si>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</si>
  <si>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</si>
  <si>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</si>
  <si>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</si>
  <si>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</si>
  <si>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</si>
  <si>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</si>
  <si>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</si>
  <si>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</si>
  <si>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</si>
  <si>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</si>
  <si>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</si>
  <si>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</si>
  <si>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</si>
  <si>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</si>
  <si>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</si>
  <si>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</si>
  <si>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</si>
  <si>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</si>
  <si>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</si>
  <si>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</si>
  <si>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</si>
  <si>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</si>
  <si>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</si>
  <si>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</si>
  <si>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</si>
  <si>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</si>
  <si>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</si>
  <si>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</si>
  <si>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</si>
  <si>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</si>
  <si>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</si>
  <si>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</si>
  <si>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</si>
  <si>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</si>
  <si>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W, mln. BYN</t>
  </si>
  <si>
    <t>M1, mln.BYN</t>
  </si>
  <si>
    <t>денежный агрегат - М1 , млн. BYN, BoP</t>
  </si>
  <si>
    <t xml:space="preserve">ИПЦ, в % к предыдущему кварталу </t>
  </si>
  <si>
    <t xml:space="preserve">ИПЦ, в разах к предыдущему кварталу </t>
  </si>
  <si>
    <t xml:space="preserve">ИПЦ, в разах к предыдущему кварталу, нар. Итогом (2018Q3=1) </t>
  </si>
  <si>
    <t>RW</t>
  </si>
  <si>
    <t>Начисленный фонд заработной платы в Республике Беларусь, млн. BYN</t>
  </si>
  <si>
    <t>Реальный Начисленный фонд заработной платы в Республике Беларусь, млн. BYN</t>
  </si>
  <si>
    <t>RM1</t>
  </si>
  <si>
    <t>реальный агрегат М1</t>
  </si>
  <si>
    <t>инфляция прятала сезонность</t>
  </si>
  <si>
    <t>после устранения инфляции все тесты показали наличие сезонности</t>
  </si>
  <si>
    <t>Series</t>
  </si>
  <si>
    <t>Seasonally adjusted</t>
  </si>
  <si>
    <t>Trend</t>
  </si>
  <si>
    <t>Seasonal</t>
  </si>
  <si>
    <t>Irregular</t>
  </si>
  <si>
    <t>DRM1_s.a.</t>
  </si>
  <si>
    <t>Реальный фонд зарплаты (s.a.) в разницах первого порядка</t>
  </si>
  <si>
    <t>Реальный М1 (s.a.) в разницах первого порядка</t>
  </si>
  <si>
    <t>DRW_s.a.</t>
  </si>
  <si>
    <t>номинальный М1 в разницах - нестационарный</t>
  </si>
  <si>
    <t>номинальный ФЗП в разницах - нестационарный</t>
  </si>
  <si>
    <t>реальный М1 в разницах - нестационарный</t>
  </si>
  <si>
    <t>реальный ФЗП в разницах - нестационарный</t>
  </si>
  <si>
    <t>реальный М1 с устранением сезонности - стационарный на 1% уровне</t>
  </si>
  <si>
    <t>реальный ФЗП с устранением сезонности - стационарный</t>
  </si>
  <si>
    <t>Тест Грэнджэра показывает, что измение Фонда зарплаты является причиной изменения денежного агрегата М1, а не наоборот.</t>
  </si>
  <si>
    <t>В принципе, такой результат и ожидался</t>
  </si>
  <si>
    <t>LnRW_s.a.</t>
  </si>
  <si>
    <t>DlnRW_s.a.</t>
  </si>
  <si>
    <t xml:space="preserve">ЛогарифмРеальный фонд зарплаты (s.a.) </t>
  </si>
  <si>
    <t>ЛогарифмРеальный фонд зарплаты (s.a.) в разницах первого порядка</t>
  </si>
  <si>
    <t>LnRM1_s.a.</t>
  </si>
  <si>
    <t>DLnRM1_s.a.</t>
  </si>
  <si>
    <t>DlnRM1_s.a. = 1.14889 DlnRW_s.a.</t>
  </si>
  <si>
    <t>DLnRM1_s.a. (по регрессионному уравнению)</t>
  </si>
  <si>
    <t>LnRM1_s.a. (по регрессионному уравнению)</t>
  </si>
  <si>
    <t>RM1_s.a. (по регрессионному уравнению)</t>
  </si>
  <si>
    <t>Начисленный фонд заработной платы в Республике Беларусь, тыс. BYN</t>
  </si>
  <si>
    <t>RM1 (по регрессионному уравнению)</t>
  </si>
  <si>
    <t>2018Q4</t>
  </si>
  <si>
    <t>2019Q1</t>
  </si>
  <si>
    <t>2019Q2</t>
  </si>
  <si>
    <t>2019Q3</t>
  </si>
  <si>
    <t xml:space="preserve">M1 (по регрессионному уравнению)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</si>
</sst>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14" fontId="0" fillId="0" borderId="1" xfId="0" applyNumberFormat="1" applyFont="1" applyFill="1" applyBorder="1" applyAlignment="1" applyProtection="1"/>
    <xf numFmtId="165" fontId="0" fillId="0" borderId="1" xfId="0" applyNumberFormat="1" applyFill="1" applyBorder="1"/>
    <xf numFmtId="0" fontId="7" fillId="0" borderId="1" xfId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Border="1"/>
    <xf numFmtId="14" fontId="0" fillId="4" borderId="0" xfId="0" applyNumberFormat="1" applyFont="1" applyFill="1" applyBorder="1" applyAlignment="1" applyProtection="1"/>
    <xf numFmtId="0" fontId="0" fillId="4" borderId="0" xfId="0" applyFill="1"/>
    <xf numFmtId="164" fontId="0" fillId="4" borderId="0" xfId="0" applyNumberFormat="1" applyFill="1"/>
    <xf numFmtId="165" fontId="0" fillId="4" borderId="0" xfId="0" applyNumberFormat="1" applyFill="1"/>
    <xf numFmtId="164" fontId="0" fillId="4" borderId="1" xfId="0" applyNumberFormat="1" applyFill="1" applyBorder="1"/>
    <xf numFmtId="165" fontId="0" fillId="4" borderId="1" xfId="0" applyNumberFormat="1" applyFill="1" applyBorder="1"/>
    <xf numFmtId="0" fontId="0" fillId="0" borderId="2" xfId="0" applyBorder="1"/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/>
    <xf numFmtId="164" fontId="0" fillId="4" borderId="1" xfId="0" applyNumberFormat="1" applyFill="1" applyBorder="1" applyAlignment="1">
      <alignment horizontal="center"/>
    </xf>
    <xf numFmtId="165" fontId="0" fillId="0" borderId="2" xfId="0" applyNumberFormat="1" applyBorder="1"/>
    <xf numFmtId="0" fontId="1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M1_fact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'M1'!$K$2:$K$44</c:f>
              <c:numCache>
                <c:formatCode>0.0</c:formatCode>
                <c:ptCount val="43"/>
                <c:pt idx="0">
                  <c:v>4986.6907462010004</c:v>
                </c:pt>
                <c:pt idx="1">
                  <c:v>5364.2160039</c:v>
                </c:pt>
                <c:pt idx="2">
                  <c:v>5921.8532796979998</c:v>
                </c:pt>
                <c:pt idx="3">
                  <c:v>5740.8647625590002</c:v>
                </c:pt>
                <c:pt idx="4">
                  <c:v>4644.5312458589997</c:v>
                </c:pt>
                <c:pt idx="5">
                  <c:v>4344.8224152450002</c:v>
                </c:pt>
                <c:pt idx="6">
                  <c:v>4661.8566554810004</c:v>
                </c:pt>
                <c:pt idx="7">
                  <c:v>4913.2918690890001</c:v>
                </c:pt>
                <c:pt idx="8">
                  <c:v>4823.2632637409997</c:v>
                </c:pt>
                <c:pt idx="9">
                  <c:v>5024.3734970599999</c:v>
                </c:pt>
                <c:pt idx="10">
                  <c:v>5843.0768324700002</c:v>
                </c:pt>
                <c:pt idx="11">
                  <c:v>5740.2043195959996</c:v>
                </c:pt>
                <c:pt idx="12">
                  <c:v>5886.8076565259998</c:v>
                </c:pt>
                <c:pt idx="13">
                  <c:v>6461.356746943</c:v>
                </c:pt>
                <c:pt idx="14">
                  <c:v>6013.6580015379996</c:v>
                </c:pt>
                <c:pt idx="15">
                  <c:v>4965.1451123309998</c:v>
                </c:pt>
                <c:pt idx="16">
                  <c:v>4320.8913707060001</c:v>
                </c:pt>
                <c:pt idx="17">
                  <c:v>5007.08433909</c:v>
                </c:pt>
                <c:pt idx="18">
                  <c:v>5744.1252042180004</c:v>
                </c:pt>
                <c:pt idx="19">
                  <c:v>5555.766272506</c:v>
                </c:pt>
                <c:pt idx="20">
                  <c:v>5568.3429563299997</c:v>
                </c:pt>
                <c:pt idx="21">
                  <c:v>5976.6685314879996</c:v>
                </c:pt>
                <c:pt idx="22">
                  <c:v>6376.0918539499999</c:v>
                </c:pt>
                <c:pt idx="23">
                  <c:v>5783.8445205469998</c:v>
                </c:pt>
                <c:pt idx="24">
                  <c:v>5287.7328396610001</c:v>
                </c:pt>
                <c:pt idx="25">
                  <c:v>5510.9896355350002</c:v>
                </c:pt>
                <c:pt idx="26">
                  <c:v>5745.5251362930003</c:v>
                </c:pt>
                <c:pt idx="27">
                  <c:v>5621.2811342490004</c:v>
                </c:pt>
                <c:pt idx="28">
                  <c:v>4966.2426442830001</c:v>
                </c:pt>
                <c:pt idx="29">
                  <c:v>5191.4588236589998</c:v>
                </c:pt>
                <c:pt idx="30">
                  <c:v>5313.9380331359998</c:v>
                </c:pt>
                <c:pt idx="31">
                  <c:v>5138.8095721110003</c:v>
                </c:pt>
                <c:pt idx="32">
                  <c:v>4667.8571747320002</c:v>
                </c:pt>
                <c:pt idx="33">
                  <c:v>4593.2887812549998</c:v>
                </c:pt>
                <c:pt idx="34">
                  <c:v>4852.503499165</c:v>
                </c:pt>
                <c:pt idx="35">
                  <c:v>5359.9415632099999</c:v>
                </c:pt>
                <c:pt idx="36">
                  <c:v>5220.3253210610001</c:v>
                </c:pt>
                <c:pt idx="37">
                  <c:v>5623.9723984020002</c:v>
                </c:pt>
                <c:pt idx="38">
                  <c:v>6257.5366862889996</c:v>
                </c:pt>
                <c:pt idx="39">
                  <c:v>6655.16295558</c:v>
                </c:pt>
                <c:pt idx="40">
                  <c:v>6725.3833907629996</c:v>
                </c:pt>
                <c:pt idx="41">
                  <c:v>6850.1476571940002</c:v>
                </c:pt>
                <c:pt idx="42">
                  <c:v>7443.4134999999997</c:v>
                </c:pt>
              </c:numCache>
            </c:numRef>
          </c:val>
          <c:smooth val="0"/>
        </c:ser>
        <c:ser>
          <c:idx val="1"/>
          <c:order val="1"/>
          <c:tx>
            <c:v>M1_s.a.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'M1'!$L$2:$L$44</c:f>
              <c:numCache>
                <c:formatCode>0.0</c:formatCode>
                <c:ptCount val="43"/>
                <c:pt idx="0">
                  <c:v>5266.0642878839999</c:v>
                </c:pt>
                <c:pt idx="1">
                  <c:v>5444.5445047490002</c:v>
                </c:pt>
                <c:pt idx="2">
                  <c:v>5649.8617461000003</c:v>
                </c:pt>
                <c:pt idx="3">
                  <c:v>5629.7199863919996</c:v>
                </c:pt>
                <c:pt idx="4">
                  <c:v>4904.4857689330001</c:v>
                </c:pt>
                <c:pt idx="5">
                  <c:v>4409.7763869459995</c:v>
                </c:pt>
                <c:pt idx="6">
                  <c:v>4448.0976342519998</c:v>
                </c:pt>
                <c:pt idx="7">
                  <c:v>4818.8015690259999</c:v>
                </c:pt>
                <c:pt idx="8">
                  <c:v>5092.9217031050002</c:v>
                </c:pt>
                <c:pt idx="9">
                  <c:v>5098.5322198229997</c:v>
                </c:pt>
                <c:pt idx="10">
                  <c:v>5575.2495886630004</c:v>
                </c:pt>
                <c:pt idx="11">
                  <c:v>5630.894881661</c:v>
                </c:pt>
                <c:pt idx="12">
                  <c:v>6215.9650968489996</c:v>
                </c:pt>
                <c:pt idx="13">
                  <c:v>6555.3912477169997</c:v>
                </c:pt>
                <c:pt idx="14">
                  <c:v>5737.8859975750001</c:v>
                </c:pt>
                <c:pt idx="15">
                  <c:v>4871.0916650580002</c:v>
                </c:pt>
                <c:pt idx="16">
                  <c:v>4562.7304874700003</c:v>
                </c:pt>
                <c:pt idx="17">
                  <c:v>5079.9154844639997</c:v>
                </c:pt>
                <c:pt idx="18">
                  <c:v>5481.1137075300003</c:v>
                </c:pt>
                <c:pt idx="19">
                  <c:v>5450.0651348560004</c:v>
                </c:pt>
                <c:pt idx="20">
                  <c:v>5879.3347376840002</c:v>
                </c:pt>
                <c:pt idx="21">
                  <c:v>6063.8546493140002</c:v>
                </c:pt>
                <c:pt idx="22">
                  <c:v>6085.2198927740001</c:v>
                </c:pt>
                <c:pt idx="23">
                  <c:v>5673.0849579360001</c:v>
                </c:pt>
                <c:pt idx="24">
                  <c:v>5582.2883800030004</c:v>
                </c:pt>
                <c:pt idx="25">
                  <c:v>5591.9701240309996</c:v>
                </c:pt>
                <c:pt idx="26">
                  <c:v>5484.6657172750001</c:v>
                </c:pt>
                <c:pt idx="27">
                  <c:v>5512.6714526570004</c:v>
                </c:pt>
                <c:pt idx="28">
                  <c:v>5241.9265056590002</c:v>
                </c:pt>
                <c:pt idx="29">
                  <c:v>5268.3391286180004</c:v>
                </c:pt>
                <c:pt idx="30">
                  <c:v>5073.9127773319997</c:v>
                </c:pt>
                <c:pt idx="31">
                  <c:v>5038.7277290769998</c:v>
                </c:pt>
                <c:pt idx="32">
                  <c:v>4925.9853308250003</c:v>
                </c:pt>
                <c:pt idx="33">
                  <c:v>4661.8457471239999</c:v>
                </c:pt>
                <c:pt idx="34">
                  <c:v>4634.3467610329999</c:v>
                </c:pt>
                <c:pt idx="35">
                  <c:v>5255.0611511139996</c:v>
                </c:pt>
                <c:pt idx="36">
                  <c:v>5508.0560088680004</c:v>
                </c:pt>
                <c:pt idx="37">
                  <c:v>5708.2305208440002</c:v>
                </c:pt>
                <c:pt idx="38">
                  <c:v>5976.9095567699997</c:v>
                </c:pt>
                <c:pt idx="39">
                  <c:v>6524.7070112379997</c:v>
                </c:pt>
                <c:pt idx="40">
                  <c:v>7095.4122858159999</c:v>
                </c:pt>
                <c:pt idx="41">
                  <c:v>6952.9431513250001</c:v>
                </c:pt>
                <c:pt idx="42">
                  <c:v>7109.8931037660004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341280"/>
        <c:axId val="683474624"/>
      </c:lineChart>
      <c:catAx>
        <c:axId val="683341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3474624"/>
        <c:crosses val="autoZero"/>
        <c:auto val="1"/>
        <c:lblAlgn val="ctr"/>
        <c:lblOffset val="100"/>
        <c:noMultiLvlLbl val="0"/>
      </c:catAx>
      <c:valAx>
        <c:axId val="683474624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334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8648293963255"/>
          <c:y val="9.7222222222222224E-2"/>
          <c:w val="0.8571961942257218"/>
          <c:h val="0.67500801983085446"/>
        </c:manualLayout>
      </c:layout>
      <c:lineChart>
        <c:grouping val="standard"/>
        <c:varyColors val="0"/>
        <c:ser>
          <c:idx val="0"/>
          <c:order val="0"/>
          <c:tx>
            <c:v>LnRM1_s.a._actual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'M1'!$S$2:$S$44</c:f>
              <c:numCache>
                <c:formatCode>0.000</c:formatCode>
                <c:ptCount val="43"/>
                <c:pt idx="0">
                  <c:v>8.5690385480873186</c:v>
                </c:pt>
                <c:pt idx="1">
                  <c:v>8.6023693780109483</c:v>
                </c:pt>
                <c:pt idx="2">
                  <c:v>8.6393863541242837</c:v>
                </c:pt>
                <c:pt idx="3">
                  <c:v>8.6358149839096487</c:v>
                </c:pt>
                <c:pt idx="4">
                  <c:v>8.4979055283655391</c:v>
                </c:pt>
                <c:pt idx="5">
                  <c:v>8.391579261247367</c:v>
                </c:pt>
                <c:pt idx="6">
                  <c:v>8.4002317858361</c:v>
                </c:pt>
                <c:pt idx="7">
                  <c:v>8.4802805389977749</c:v>
                </c:pt>
                <c:pt idx="8">
                  <c:v>8.5356069533332892</c:v>
                </c:pt>
                <c:pt idx="9">
                  <c:v>8.5367079772553343</c:v>
                </c:pt>
                <c:pt idx="10">
                  <c:v>8.6260923645931111</c:v>
                </c:pt>
                <c:pt idx="11">
                  <c:v>8.6360236572879732</c:v>
                </c:pt>
                <c:pt idx="12">
                  <c:v>8.7348762769816872</c:v>
                </c:pt>
                <c:pt idx="13">
                  <c:v>8.7880430813299562</c:v>
                </c:pt>
                <c:pt idx="14">
                  <c:v>8.6548461283716502</c:v>
                </c:pt>
                <c:pt idx="15">
                  <c:v>8.4910733521591411</c:v>
                </c:pt>
                <c:pt idx="16">
                  <c:v>8.4256765144164092</c:v>
                </c:pt>
                <c:pt idx="17">
                  <c:v>8.5330499035175968</c:v>
                </c:pt>
                <c:pt idx="18">
                  <c:v>8.6090635905944737</c:v>
                </c:pt>
                <c:pt idx="19">
                  <c:v>8.6033828389355982</c:v>
                </c:pt>
                <c:pt idx="20">
                  <c:v>8.6791988946422176</c:v>
                </c:pt>
                <c:pt idx="21">
                  <c:v>8.7101009575946318</c:v>
                </c:pt>
                <c:pt idx="22">
                  <c:v>8.7136181416255685</c:v>
                </c:pt>
                <c:pt idx="23">
                  <c:v>8.6434883330536696</c:v>
                </c:pt>
                <c:pt idx="24">
                  <c:v>8.627354075248908</c:v>
                </c:pt>
                <c:pt idx="25">
                  <c:v>8.6290869412725861</c:v>
                </c:pt>
                <c:pt idx="26">
                  <c:v>8.6097114259615051</c:v>
                </c:pt>
                <c:pt idx="27">
                  <c:v>8.6148046217942404</c:v>
                </c:pt>
                <c:pt idx="28">
                  <c:v>8.5644443634987262</c:v>
                </c:pt>
                <c:pt idx="29">
                  <c:v>8.5694704360034013</c:v>
                </c:pt>
                <c:pt idx="30">
                  <c:v>8.5318675498916487</c:v>
                </c:pt>
                <c:pt idx="31">
                  <c:v>8.5249088944914657</c:v>
                </c:pt>
                <c:pt idx="32">
                  <c:v>8.502279600768011</c:v>
                </c:pt>
                <c:pt idx="33">
                  <c:v>8.4471667317733168</c:v>
                </c:pt>
                <c:pt idx="34">
                  <c:v>8.441250531936566</c:v>
                </c:pt>
                <c:pt idx="35">
                  <c:v>8.566946919991965</c:v>
                </c:pt>
                <c:pt idx="36">
                  <c:v>8.6139670284366421</c:v>
                </c:pt>
                <c:pt idx="37">
                  <c:v>8.6496643633530805</c:v>
                </c:pt>
                <c:pt idx="38">
                  <c:v>8.6956589168325706</c:v>
                </c:pt>
                <c:pt idx="39">
                  <c:v>8.7833513286904861</c:v>
                </c:pt>
                <c:pt idx="40">
                  <c:v>8.8672036972527248</c:v>
                </c:pt>
                <c:pt idx="41">
                  <c:v>8.8469203239293925</c:v>
                </c:pt>
                <c:pt idx="42">
                  <c:v>8.8692424880521976</c:v>
                </c:pt>
              </c:numCache>
            </c:numRef>
          </c:val>
          <c:smooth val="0"/>
        </c:ser>
        <c:ser>
          <c:idx val="1"/>
          <c:order val="1"/>
          <c:tx>
            <c:v>LnRM1_s.a._forecast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'M1'!$W$2:$W$48</c:f>
              <c:numCache>
                <c:formatCode>0.000</c:formatCode>
                <c:ptCount val="47"/>
                <c:pt idx="0">
                  <c:v>8.5690385480873186</c:v>
                </c:pt>
                <c:pt idx="1">
                  <c:v>8.6058131178834589</c:v>
                </c:pt>
                <c:pt idx="2">
                  <c:v>8.637051220496625</c:v>
                </c:pt>
                <c:pt idx="3">
                  <c:v>8.6515464337074892</c:v>
                </c:pt>
                <c:pt idx="4">
                  <c:v>8.6260859003159815</c:v>
                </c:pt>
                <c:pt idx="5">
                  <c:v>8.5937670289567176</c:v>
                </c:pt>
                <c:pt idx="6">
                  <c:v>8.6001104872556411</c:v>
                </c:pt>
                <c:pt idx="7">
                  <c:v>8.590230304753991</c:v>
                </c:pt>
                <c:pt idx="8">
                  <c:v>8.6295316960283817</c:v>
                </c:pt>
                <c:pt idx="9">
                  <c:v>8.6983356242826382</c:v>
                </c:pt>
                <c:pt idx="10">
                  <c:v>8.7576038237805527</c:v>
                </c:pt>
                <c:pt idx="11">
                  <c:v>8.8581532455688006</c:v>
                </c:pt>
                <c:pt idx="12">
                  <c:v>8.9063515946613219</c:v>
                </c:pt>
                <c:pt idx="13">
                  <c:v>8.9524018222280866</c:v>
                </c:pt>
                <c:pt idx="14">
                  <c:v>8.8525828763427707</c:v>
                </c:pt>
                <c:pt idx="15">
                  <c:v>8.8090950875201788</c:v>
                </c:pt>
                <c:pt idx="16">
                  <c:v>8.8693944988245921</c:v>
                </c:pt>
                <c:pt idx="17">
                  <c:v>8.9474425260071424</c:v>
                </c:pt>
                <c:pt idx="18">
                  <c:v>9.0105367390253281</c:v>
                </c:pt>
                <c:pt idx="19">
                  <c:v>9.0462682164171184</c:v>
                </c:pt>
                <c:pt idx="20">
                  <c:v>9.0864292166115455</c:v>
                </c:pt>
                <c:pt idx="21">
                  <c:v>9.0970575083110319</c:v>
                </c:pt>
                <c:pt idx="22">
                  <c:v>9.1377777898054777</c:v>
                </c:pt>
                <c:pt idx="23">
                  <c:v>9.1187814979341795</c:v>
                </c:pt>
                <c:pt idx="24">
                  <c:v>9.1098504352827856</c:v>
                </c:pt>
                <c:pt idx="25">
                  <c:v>9.1124472570852522</c:v>
                </c:pt>
                <c:pt idx="26">
                  <c:v>9.088133217602854</c:v>
                </c:pt>
                <c:pt idx="27">
                  <c:v>9.0595207970433336</c:v>
                </c:pt>
                <c:pt idx="28">
                  <c:v>9.043681560095326</c:v>
                </c:pt>
                <c:pt idx="29">
                  <c:v>9.0298837350012189</c:v>
                </c:pt>
                <c:pt idx="30">
                  <c:v>9.0070658868141784</c:v>
                </c:pt>
                <c:pt idx="31">
                  <c:v>8.9923910736062886</c:v>
                </c:pt>
                <c:pt idx="32">
                  <c:v>8.9795826341295371</c:v>
                </c:pt>
                <c:pt idx="33">
                  <c:v>8.9412823505436201</c:v>
                </c:pt>
                <c:pt idx="34">
                  <c:v>8.919055634584895</c:v>
                </c:pt>
                <c:pt idx="35">
                  <c:v>8.8995720460374876</c:v>
                </c:pt>
                <c:pt idx="36">
                  <c:v>8.9179605752442317</c:v>
                </c:pt>
                <c:pt idx="37">
                  <c:v>8.9563513916333282</c:v>
                </c:pt>
                <c:pt idx="38">
                  <c:v>8.9619570739110834</c:v>
                </c:pt>
                <c:pt idx="39">
                  <c:v>9.032025714332784</c:v>
                </c:pt>
                <c:pt idx="40">
                  <c:v>9.0701339537224772</c:v>
                </c:pt>
                <c:pt idx="41">
                  <c:v>9.0728079853941246</c:v>
                </c:pt>
                <c:pt idx="42">
                  <c:v>9.0842670124965661</c:v>
                </c:pt>
                <c:pt idx="43">
                  <c:v>9.0957357392086848</c:v>
                </c:pt>
                <c:pt idx="44">
                  <c:v>9.1072178762826397</c:v>
                </c:pt>
                <c:pt idx="45">
                  <c:v>9.1187097182354933</c:v>
                </c:pt>
                <c:pt idx="46">
                  <c:v>9.1302077468768399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858576"/>
        <c:axId val="896856400"/>
      </c:lineChart>
      <c:catAx>
        <c:axId val="89685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56400"/>
        <c:crosses val="autoZero"/>
        <c:auto val="1"/>
        <c:lblAlgn val="ctr"/>
        <c:lblOffset val="100"/>
        <c:noMultiLvlLbl val="0"/>
      </c:catAx>
      <c:valAx>
        <c:axId val="89685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5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8648293963255"/>
          <c:y val="9.7222222222222224E-2"/>
          <c:w val="0.8571961942257218"/>
          <c:h val="0.67500801983085446"/>
        </c:manualLayout>
      </c:layout>
      <c:lineChart>
        <c:grouping val="standard"/>
        <c:varyColors val="0"/>
        <c:ser>
          <c:idx val="0"/>
          <c:order val="0"/>
          <c:tx>
            <c:v>RM1_actual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'M1'!$I$2:$I$44</c:f>
              <c:numCache>
                <c:formatCode>0.0</c:formatCode>
                <c:ptCount val="43"/>
                <c:pt idx="0">
                  <c:v>4986.6907462008912</c:v>
                </c:pt>
                <c:pt idx="1">
                  <c:v>5364.2160038999837</c:v>
                </c:pt>
                <c:pt idx="2">
                  <c:v>5921.85327969838</c:v>
                </c:pt>
                <c:pt idx="3">
                  <c:v>5740.8647625594522</c:v>
                </c:pt>
                <c:pt idx="4">
                  <c:v>4644.5312458592225</c:v>
                </c:pt>
                <c:pt idx="5">
                  <c:v>4344.8224152449229</c:v>
                </c:pt>
                <c:pt idx="6">
                  <c:v>4661.8566554806321</c:v>
                </c:pt>
                <c:pt idx="7">
                  <c:v>4913.2918690889592</c:v>
                </c:pt>
                <c:pt idx="8">
                  <c:v>4823.263263741369</c:v>
                </c:pt>
                <c:pt idx="9">
                  <c:v>5024.3734970600854</c:v>
                </c:pt>
                <c:pt idx="10">
                  <c:v>5843.0768324695428</c:v>
                </c:pt>
                <c:pt idx="11">
                  <c:v>5740.2043195955412</c:v>
                </c:pt>
                <c:pt idx="12">
                  <c:v>5886.8076565261099</c:v>
                </c:pt>
                <c:pt idx="13">
                  <c:v>6461.356746942799</c:v>
                </c:pt>
                <c:pt idx="14">
                  <c:v>6013.6580015377458</c:v>
                </c:pt>
                <c:pt idx="15">
                  <c:v>4965.1451123305214</c:v>
                </c:pt>
                <c:pt idx="16">
                  <c:v>4320.8913707064303</c:v>
                </c:pt>
                <c:pt idx="17">
                  <c:v>5007.0843390903647</c:v>
                </c:pt>
                <c:pt idx="18">
                  <c:v>5744.1252042179221</c:v>
                </c:pt>
                <c:pt idx="19">
                  <c:v>5555.7662725059663</c:v>
                </c:pt>
                <c:pt idx="20">
                  <c:v>5568.3429563295231</c:v>
                </c:pt>
                <c:pt idx="21">
                  <c:v>5976.6685314875376</c:v>
                </c:pt>
                <c:pt idx="22">
                  <c:v>6376.0918539504773</c:v>
                </c:pt>
                <c:pt idx="23">
                  <c:v>5783.8445205472299</c:v>
                </c:pt>
                <c:pt idx="24">
                  <c:v>5287.7328396607263</c:v>
                </c:pt>
                <c:pt idx="25">
                  <c:v>5510.9896355348601</c:v>
                </c:pt>
                <c:pt idx="26">
                  <c:v>5745.5251362933986</c:v>
                </c:pt>
                <c:pt idx="27">
                  <c:v>5621.2811342493651</c:v>
                </c:pt>
                <c:pt idx="28">
                  <c:v>4966.2426442825617</c:v>
                </c:pt>
                <c:pt idx="29">
                  <c:v>5191.4588236593372</c:v>
                </c:pt>
                <c:pt idx="30">
                  <c:v>5313.9380331358025</c:v>
                </c:pt>
                <c:pt idx="31">
                  <c:v>5138.8095721114396</c:v>
                </c:pt>
                <c:pt idx="32">
                  <c:v>4667.8571747322239</c:v>
                </c:pt>
                <c:pt idx="33">
                  <c:v>4593.2887812554882</c:v>
                </c:pt>
                <c:pt idx="34">
                  <c:v>4852.5034991648918</c:v>
                </c:pt>
                <c:pt idx="35">
                  <c:v>5359.9415632099808</c:v>
                </c:pt>
                <c:pt idx="36">
                  <c:v>5220.3253210614321</c:v>
                </c:pt>
                <c:pt idx="37">
                  <c:v>5623.9723984023285</c:v>
                </c:pt>
                <c:pt idx="38">
                  <c:v>6257.5366862887031</c:v>
                </c:pt>
                <c:pt idx="39">
                  <c:v>6655.1629555795962</c:v>
                </c:pt>
                <c:pt idx="40">
                  <c:v>6725.3833907632606</c:v>
                </c:pt>
                <c:pt idx="41">
                  <c:v>6850.1476571935582</c:v>
                </c:pt>
                <c:pt idx="42">
                  <c:v>7443.4134999999997</c:v>
                </c:pt>
              </c:numCache>
            </c:numRef>
          </c:val>
          <c:smooth val="0"/>
        </c:ser>
        <c:ser>
          <c:idx val="1"/>
          <c:order val="1"/>
          <c:tx>
            <c:v>RM1_forecast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5.2777777777777674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'M1'!$Y$2:$Y$48</c:f>
              <c:numCache>
                <c:formatCode>0.0</c:formatCode>
                <c:ptCount val="47"/>
                <c:pt idx="0">
                  <c:v>4896.3805790806746</c:v>
                </c:pt>
                <c:pt idx="1">
                  <c:v>5241.4010870509028</c:v>
                </c:pt>
                <c:pt idx="2">
                  <c:v>5762.0622960883829</c:v>
                </c:pt>
                <c:pt idx="3">
                  <c:v>5681.1284776173597</c:v>
                </c:pt>
                <c:pt idx="4">
                  <c:v>5170.4264039712307</c:v>
                </c:pt>
                <c:pt idx="5">
                  <c:v>5193.2474283052688</c:v>
                </c:pt>
                <c:pt idx="6">
                  <c:v>5505.3191946716443</c:v>
                </c:pt>
                <c:pt idx="7">
                  <c:v>5334.1842846880218</c:v>
                </c:pt>
                <c:pt idx="8">
                  <c:v>5179.4094530176108</c:v>
                </c:pt>
                <c:pt idx="9">
                  <c:v>5761.7999399154833</c:v>
                </c:pt>
                <c:pt idx="10">
                  <c:v>6459.008478824041</c:v>
                </c:pt>
                <c:pt idx="11">
                  <c:v>6953.2830941869088</c:v>
                </c:pt>
                <c:pt idx="12">
                  <c:v>6851.7070989440572</c:v>
                </c:pt>
                <c:pt idx="13">
                  <c:v>7424.1861673972544</c:v>
                </c:pt>
                <c:pt idx="14">
                  <c:v>7081.8438673576493</c:v>
                </c:pt>
                <c:pt idx="15">
                  <c:v>6611.3525570736028</c:v>
                </c:pt>
                <c:pt idx="16">
                  <c:v>6679.2660214747893</c:v>
                </c:pt>
                <c:pt idx="17">
                  <c:v>7408.3099491243347</c:v>
                </c:pt>
                <c:pt idx="18">
                  <c:v>8229.844288892069</c:v>
                </c:pt>
                <c:pt idx="19">
                  <c:v>8361.4473644865484</c:v>
                </c:pt>
                <c:pt idx="20">
                  <c:v>8282.0082721537037</c:v>
                </c:pt>
                <c:pt idx="21">
                  <c:v>8597.3482550334629</c:v>
                </c:pt>
                <c:pt idx="22">
                  <c:v>9335.21799206379</c:v>
                </c:pt>
                <c:pt idx="23">
                  <c:v>8985.4325417195614</c:v>
                </c:pt>
                <c:pt idx="24">
                  <c:v>8501.4497711000677</c:v>
                </c:pt>
                <c:pt idx="25">
                  <c:v>8737.8262856687797</c:v>
                </c:pt>
                <c:pt idx="26">
                  <c:v>8868.4696799879966</c:v>
                </c:pt>
                <c:pt idx="27">
                  <c:v>8474.1557495801972</c:v>
                </c:pt>
                <c:pt idx="28">
                  <c:v>7958.8001753793624</c:v>
                </c:pt>
                <c:pt idx="29">
                  <c:v>8045.1079554552098</c:v>
                </c:pt>
                <c:pt idx="30">
                  <c:v>8179.33836433346</c:v>
                </c:pt>
                <c:pt idx="31">
                  <c:v>7924.0880516044799</c:v>
                </c:pt>
                <c:pt idx="32">
                  <c:v>7466.6057008117832</c:v>
                </c:pt>
                <c:pt idx="33">
                  <c:v>7366.7804023868484</c:v>
                </c:pt>
                <c:pt idx="34">
                  <c:v>7490.547280939104</c:v>
                </c:pt>
                <c:pt idx="35">
                  <c:v>7237.3741307124801</c:v>
                </c:pt>
                <c:pt idx="36">
                  <c:v>6976.724788176517</c:v>
                </c:pt>
                <c:pt idx="37">
                  <c:v>7463.6240316292487</c:v>
                </c:pt>
                <c:pt idx="38">
                  <c:v>7870.8092947651621</c:v>
                </c:pt>
                <c:pt idx="39">
                  <c:v>8269.8067825456383</c:v>
                </c:pt>
                <c:pt idx="40">
                  <c:v>8084.5010378966535</c:v>
                </c:pt>
                <c:pt idx="41">
                  <c:v>8374.3032046967801</c:v>
                </c:pt>
                <c:pt idx="42">
                  <c:v>8908.0172734285079</c:v>
                </c:pt>
                <c:pt idx="43">
                  <c:v>8808.1194672163183</c:v>
                </c:pt>
                <c:pt idx="44">
                  <c:v>8372.2328994953677</c:v>
                </c:pt>
                <c:pt idx="45">
                  <c:v>8749.4755712066617</c:v>
                </c:pt>
                <c:pt idx="46">
                  <c:v>9312.5423291983061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852048"/>
        <c:axId val="896860752"/>
      </c:lineChart>
      <c:catAx>
        <c:axId val="896852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60752"/>
        <c:crosses val="autoZero"/>
        <c:auto val="1"/>
        <c:lblAlgn val="ctr"/>
        <c:lblOffset val="100"/>
        <c:noMultiLvlLbl val="0"/>
      </c:catAx>
      <c:valAx>
        <c:axId val="8968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5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W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'M1'!$C$2:$C$44</c:f>
              <c:numCache>
                <c:formatCode>0.0</c:formatCode>
                <c:ptCount val="43"/>
                <c:pt idx="0">
                  <c:v>777.74911999999995</c:v>
                </c:pt>
                <c:pt idx="1">
                  <c:v>871.47163000000012</c:v>
                </c:pt>
                <c:pt idx="2">
                  <c:v>956.76313000000016</c:v>
                </c:pt>
                <c:pt idx="3">
                  <c:v>989.11941999999988</c:v>
                </c:pt>
                <c:pt idx="4">
                  <c:v>926.37348000000009</c:v>
                </c:pt>
                <c:pt idx="5">
                  <c:v>996.09600999999998</c:v>
                </c:pt>
                <c:pt idx="6">
                  <c:v>1048.7399300000002</c:v>
                </c:pt>
                <c:pt idx="7">
                  <c:v>1045.8316599999998</c:v>
                </c:pt>
                <c:pt idx="8">
                  <c:v>1021.0056300000001</c:v>
                </c:pt>
                <c:pt idx="9">
                  <c:v>1158.4616800000001</c:v>
                </c:pt>
                <c:pt idx="10">
                  <c:v>1283.6718199999998</c:v>
                </c:pt>
                <c:pt idx="11">
                  <c:v>1437.4827600000001</c:v>
                </c:pt>
                <c:pt idx="12">
                  <c:v>1429.3881000000001</c:v>
                </c:pt>
                <c:pt idx="13">
                  <c:v>1647.54945</c:v>
                </c:pt>
                <c:pt idx="14">
                  <c:v>2004.8491399999998</c:v>
                </c:pt>
                <c:pt idx="15">
                  <c:v>2471.7975300000003</c:v>
                </c:pt>
                <c:pt idx="16">
                  <c:v>2890.3575299999998</c:v>
                </c:pt>
                <c:pt idx="17">
                  <c:v>3389.50612</c:v>
                </c:pt>
                <c:pt idx="18">
                  <c:v>3891.58106</c:v>
                </c:pt>
                <c:pt idx="19">
                  <c:v>4213.6393600000001</c:v>
                </c:pt>
                <c:pt idx="20">
                  <c:v>4252.6288500000001</c:v>
                </c:pt>
                <c:pt idx="21">
                  <c:v>4719.3688700000002</c:v>
                </c:pt>
                <c:pt idx="22">
                  <c:v>5124.3690200000001</c:v>
                </c:pt>
                <c:pt idx="23">
                  <c:v>5180.5702599999995</c:v>
                </c:pt>
                <c:pt idx="24">
                  <c:v>5061.8108600000005</c:v>
                </c:pt>
                <c:pt idx="25">
                  <c:v>5555.2393300000003</c:v>
                </c:pt>
                <c:pt idx="26">
                  <c:v>5886.2955700000002</c:v>
                </c:pt>
                <c:pt idx="27">
                  <c:v>5913.2942299999995</c:v>
                </c:pt>
                <c:pt idx="28">
                  <c:v>5562.9983700000003</c:v>
                </c:pt>
                <c:pt idx="29">
                  <c:v>6014.7553900000003</c:v>
                </c:pt>
                <c:pt idx="30">
                  <c:v>6201.1245999999992</c:v>
                </c:pt>
                <c:pt idx="31">
                  <c:v>6238.8645999999999</c:v>
                </c:pt>
                <c:pt idx="32">
                  <c:v>5898.9058000000005</c:v>
                </c:pt>
                <c:pt idx="33">
                  <c:v>6281.3588000000009</c:v>
                </c:pt>
                <c:pt idx="34">
                  <c:v>6421.8062</c:v>
                </c:pt>
                <c:pt idx="35">
                  <c:v>6392.5664999999999</c:v>
                </c:pt>
                <c:pt idx="36">
                  <c:v>6190.1307000000006</c:v>
                </c:pt>
                <c:pt idx="37">
                  <c:v>6776.3964999999998</c:v>
                </c:pt>
                <c:pt idx="38">
                  <c:v>7093.1697999999988</c:v>
                </c:pt>
                <c:pt idx="39">
                  <c:v>7523.7945</c:v>
                </c:pt>
                <c:pt idx="40">
                  <c:v>7396.6866</c:v>
                </c:pt>
                <c:pt idx="41">
                  <c:v>7903.4252999999999</c:v>
                </c:pt>
                <c:pt idx="42">
                  <c:v>8211.1044999999995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47120"/>
        <c:axId val="1002434608"/>
      </c:lineChart>
      <c:lineChart>
        <c:grouping val="standard"/>
        <c:varyColors val="0"/>
        <c:ser>
          <c:idx val="0"/>
          <c:order val="0"/>
          <c:tx>
            <c:v>M1 (правая ось)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'M1'!$B$2:$B$44</c:f>
              <c:numCache>
                <c:formatCode>0.0</c:formatCode>
                <c:ptCount val="43"/>
                <c:pt idx="0">
                  <c:v>793.93696166666655</c:v>
                </c:pt>
                <c:pt idx="1">
                  <c:v>888.20493499999998</c:v>
                </c:pt>
                <c:pt idx="2">
                  <c:v>1010.9350000000001</c:v>
                </c:pt>
                <c:pt idx="3">
                  <c:v>999.63873833333344</c:v>
                </c:pt>
                <c:pt idx="4">
                  <c:v>837.85218333333341</c:v>
                </c:pt>
                <c:pt idx="5">
                  <c:v>830.81324666666683</c:v>
                </c:pt>
                <c:pt idx="6">
                  <c:v>901.24206333333348</c:v>
                </c:pt>
                <c:pt idx="7">
                  <c:v>954.59941333333336</c:v>
                </c:pt>
                <c:pt idx="8">
                  <c:v>955.84998666666672</c:v>
                </c:pt>
                <c:pt idx="9">
                  <c:v>1019.6019183333334</c:v>
                </c:pt>
                <c:pt idx="10">
                  <c:v>1205.8999516666668</c:v>
                </c:pt>
                <c:pt idx="11">
                  <c:v>1214.2857466666667</c:v>
                </c:pt>
                <c:pt idx="12">
                  <c:v>1282.65724</c:v>
                </c:pt>
                <c:pt idx="13">
                  <c:v>1493.7223349999999</c:v>
                </c:pt>
                <c:pt idx="14">
                  <c:v>1785.0480233333333</c:v>
                </c:pt>
                <c:pt idx="15">
                  <c:v>1886.4838599999998</c:v>
                </c:pt>
                <c:pt idx="16">
                  <c:v>1965.1180583333335</c:v>
                </c:pt>
                <c:pt idx="17">
                  <c:v>2390.5975699999999</c:v>
                </c:pt>
                <c:pt idx="18">
                  <c:v>2884.7481499999999</c:v>
                </c:pt>
                <c:pt idx="19">
                  <c:v>2929.02108</c:v>
                </c:pt>
                <c:pt idx="20">
                  <c:v>3081.8478366666668</c:v>
                </c:pt>
                <c:pt idx="21">
                  <c:v>3485.8867966666667</c:v>
                </c:pt>
                <c:pt idx="22">
                  <c:v>3776.7763249999998</c:v>
                </c:pt>
                <c:pt idx="23">
                  <c:v>3521.8894216666667</c:v>
                </c:pt>
                <c:pt idx="24">
                  <c:v>3409.7859333333336</c:v>
                </c:pt>
                <c:pt idx="25">
                  <c:v>3730.7031433333332</c:v>
                </c:pt>
                <c:pt idx="26">
                  <c:v>4087.1064016666669</c:v>
                </c:pt>
                <c:pt idx="27">
                  <c:v>4115.7949683333336</c:v>
                </c:pt>
                <c:pt idx="28">
                  <c:v>3724.1128666666664</c:v>
                </c:pt>
                <c:pt idx="29">
                  <c:v>4086.6341066666669</c:v>
                </c:pt>
                <c:pt idx="30">
                  <c:v>4279.9917766666667</c:v>
                </c:pt>
                <c:pt idx="31">
                  <c:v>4209.5324499999997</c:v>
                </c:pt>
                <c:pt idx="32">
                  <c:v>3920.0896833333336</c:v>
                </c:pt>
                <c:pt idx="33">
                  <c:v>4077.1086500000001</c:v>
                </c:pt>
                <c:pt idx="34">
                  <c:v>4376.0308833333329</c:v>
                </c:pt>
                <c:pt idx="35">
                  <c:v>4878.1643333333332</c:v>
                </c:pt>
                <c:pt idx="36">
                  <c:v>4850.1094999999996</c:v>
                </c:pt>
                <c:pt idx="37">
                  <c:v>5313.8878333333332</c:v>
                </c:pt>
                <c:pt idx="38">
                  <c:v>6010.5809999999992</c:v>
                </c:pt>
                <c:pt idx="39">
                  <c:v>6350.8753333333334</c:v>
                </c:pt>
                <c:pt idx="40">
                  <c:v>6535.2178333333331</c:v>
                </c:pt>
                <c:pt idx="41">
                  <c:v>6820.1914999999999</c:v>
                </c:pt>
                <c:pt idx="42">
                  <c:v>7443.4134999999997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555872"/>
        <c:axId val="1152561312"/>
      </c:lineChart>
      <c:catAx>
        <c:axId val="1002447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34608"/>
        <c:crosses val="autoZero"/>
        <c:auto val="1"/>
        <c:lblAlgn val="ctr"/>
        <c:lblOffset val="100"/>
        <c:noMultiLvlLbl val="0"/>
      </c:catAx>
      <c:valAx>
        <c:axId val="100243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47120"/>
        <c:crosses val="autoZero"/>
        <c:crossBetween val="between"/>
      </c:valAx>
      <c:valAx>
        <c:axId val="115256131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2555872"/>
        <c:crosses val="max"/>
        <c:crossBetween val="between"/>
      </c:valAx>
      <c:catAx>
        <c:axId val="115255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5256131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RW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W!$H$2:$H$44</c:f>
              <c:numCache>
                <c:formatCode>0.0</c:formatCode>
                <c:ptCount val="43"/>
                <c:pt idx="0">
                  <c:v>4885.0154695256842</c:v>
                </c:pt>
                <c:pt idx="1">
                  <c:v>5263.1570489875812</c:v>
                </c:pt>
                <c:pt idx="2">
                  <c:v>5604.5253941004985</c:v>
                </c:pt>
                <c:pt idx="3">
                  <c:v>5680.4529541428765</c:v>
                </c:pt>
                <c:pt idx="4">
                  <c:v>5135.2382422372912</c:v>
                </c:pt>
                <c:pt idx="5">
                  <c:v>5209.1854449215652</c:v>
                </c:pt>
                <c:pt idx="6">
                  <c:v>5424.8191706188918</c:v>
                </c:pt>
                <c:pt idx="7">
                  <c:v>5382.8612502190181</c:v>
                </c:pt>
                <c:pt idx="8">
                  <c:v>5152.0416550149093</c:v>
                </c:pt>
                <c:pt idx="9">
                  <c:v>5708.6437929286249</c:v>
                </c:pt>
                <c:pt idx="10">
                  <c:v>6219.9132370554371</c:v>
                </c:pt>
                <c:pt idx="11">
                  <c:v>6795.3072585650825</c:v>
                </c:pt>
                <c:pt idx="12">
                  <c:v>6560.2349160928679</c:v>
                </c:pt>
                <c:pt idx="13">
                  <c:v>7126.7627893368799</c:v>
                </c:pt>
                <c:pt idx="14">
                  <c:v>6754.147179818302</c:v>
                </c:pt>
                <c:pt idx="15">
                  <c:v>6505.6657440738236</c:v>
                </c:pt>
                <c:pt idx="16">
                  <c:v>6355.3031110128422</c:v>
                </c:pt>
                <c:pt idx="17">
                  <c:v>7099.2889910378963</c:v>
                </c:pt>
                <c:pt idx="18">
                  <c:v>7748.9360209843962</c:v>
                </c:pt>
                <c:pt idx="19">
                  <c:v>7992.4298260057676</c:v>
                </c:pt>
                <c:pt idx="20">
                  <c:v>7683.7329932530556</c:v>
                </c:pt>
                <c:pt idx="21">
                  <c:v>8091.51445789422</c:v>
                </c:pt>
                <c:pt idx="22">
                  <c:v>8651.147103623669</c:v>
                </c:pt>
                <c:pt idx="23">
                  <c:v>8507.8233084987733</c:v>
                </c:pt>
                <c:pt idx="24">
                  <c:v>7849.6140332211189</c:v>
                </c:pt>
                <c:pt idx="25">
                  <c:v>8206.192021805211</c:v>
                </c:pt>
                <c:pt idx="26">
                  <c:v>8274.7684629145442</c:v>
                </c:pt>
                <c:pt idx="27">
                  <c:v>8076.2743411936954</c:v>
                </c:pt>
                <c:pt idx="28">
                  <c:v>7418.4646718015829</c:v>
                </c:pt>
                <c:pt idx="29">
                  <c:v>7640.8491992539939</c:v>
                </c:pt>
                <c:pt idx="30">
                  <c:v>7699.171769394834</c:v>
                </c:pt>
                <c:pt idx="31">
                  <c:v>7616.1278019337296</c:v>
                </c:pt>
                <c:pt idx="32">
                  <c:v>7024.1377075296241</c:v>
                </c:pt>
                <c:pt idx="33">
                  <c:v>7076.6068270170917</c:v>
                </c:pt>
                <c:pt idx="34">
                  <c:v>7121.0276817612503</c:v>
                </c:pt>
                <c:pt idx="35">
                  <c:v>7023.9091054812261</c:v>
                </c:pt>
                <c:pt idx="36">
                  <c:v>6662.6322630220484</c:v>
                </c:pt>
                <c:pt idx="37">
                  <c:v>7171.8237328174964</c:v>
                </c:pt>
                <c:pt idx="38">
                  <c:v>7384.6056222476827</c:v>
                </c:pt>
                <c:pt idx="39">
                  <c:v>7884.2798533588248</c:v>
                </c:pt>
                <c:pt idx="40">
                  <c:v>7611.9196750551328</c:v>
                </c:pt>
                <c:pt idx="41">
                  <c:v>7938.1393180234445</c:v>
                </c:pt>
                <c:pt idx="42">
                  <c:v>8211.1044999999995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35696"/>
        <c:axId val="1002441136"/>
      </c:lineChart>
      <c:lineChart>
        <c:grouping val="standard"/>
        <c:varyColors val="0"/>
        <c:ser>
          <c:idx val="0"/>
          <c:order val="0"/>
          <c:tx>
            <c:v>RM1 (правая ось)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'M1'!$I$2:$I$44</c:f>
              <c:numCache>
                <c:formatCode>0.0</c:formatCode>
                <c:ptCount val="43"/>
                <c:pt idx="0">
                  <c:v>4986.6907462008912</c:v>
                </c:pt>
                <c:pt idx="1">
                  <c:v>5364.2160038999837</c:v>
                </c:pt>
                <c:pt idx="2">
                  <c:v>5921.85327969838</c:v>
                </c:pt>
                <c:pt idx="3">
                  <c:v>5740.8647625594522</c:v>
                </c:pt>
                <c:pt idx="4">
                  <c:v>4644.5312458592225</c:v>
                </c:pt>
                <c:pt idx="5">
                  <c:v>4344.8224152449229</c:v>
                </c:pt>
                <c:pt idx="6">
                  <c:v>4661.8566554806321</c:v>
                </c:pt>
                <c:pt idx="7">
                  <c:v>4913.2918690889592</c:v>
                </c:pt>
                <c:pt idx="8">
                  <c:v>4823.263263741369</c:v>
                </c:pt>
                <c:pt idx="9">
                  <c:v>5024.3734970600854</c:v>
                </c:pt>
                <c:pt idx="10">
                  <c:v>5843.0768324695428</c:v>
                </c:pt>
                <c:pt idx="11">
                  <c:v>5740.2043195955412</c:v>
                </c:pt>
                <c:pt idx="12">
                  <c:v>5886.8076565261099</c:v>
                </c:pt>
                <c:pt idx="13">
                  <c:v>6461.356746942799</c:v>
                </c:pt>
                <c:pt idx="14">
                  <c:v>6013.6580015377458</c:v>
                </c:pt>
                <c:pt idx="15">
                  <c:v>4965.1451123305214</c:v>
                </c:pt>
                <c:pt idx="16">
                  <c:v>4320.8913707064303</c:v>
                </c:pt>
                <c:pt idx="17">
                  <c:v>5007.0843390903647</c:v>
                </c:pt>
                <c:pt idx="18">
                  <c:v>5744.1252042179221</c:v>
                </c:pt>
                <c:pt idx="19">
                  <c:v>5555.7662725059663</c:v>
                </c:pt>
                <c:pt idx="20">
                  <c:v>5568.3429563295231</c:v>
                </c:pt>
                <c:pt idx="21">
                  <c:v>5976.6685314875376</c:v>
                </c:pt>
                <c:pt idx="22">
                  <c:v>6376.0918539504773</c:v>
                </c:pt>
                <c:pt idx="23">
                  <c:v>5783.8445205472299</c:v>
                </c:pt>
                <c:pt idx="24">
                  <c:v>5287.7328396607263</c:v>
                </c:pt>
                <c:pt idx="25">
                  <c:v>5510.9896355348601</c:v>
                </c:pt>
                <c:pt idx="26">
                  <c:v>5745.5251362933986</c:v>
                </c:pt>
                <c:pt idx="27">
                  <c:v>5621.2811342493651</c:v>
                </c:pt>
                <c:pt idx="28">
                  <c:v>4966.2426442825617</c:v>
                </c:pt>
                <c:pt idx="29">
                  <c:v>5191.4588236593372</c:v>
                </c:pt>
                <c:pt idx="30">
                  <c:v>5313.9380331358025</c:v>
                </c:pt>
                <c:pt idx="31">
                  <c:v>5138.8095721114396</c:v>
                </c:pt>
                <c:pt idx="32">
                  <c:v>4667.8571747322239</c:v>
                </c:pt>
                <c:pt idx="33">
                  <c:v>4593.2887812554882</c:v>
                </c:pt>
                <c:pt idx="34">
                  <c:v>4852.5034991648918</c:v>
                </c:pt>
                <c:pt idx="35">
                  <c:v>5359.9415632099808</c:v>
                </c:pt>
                <c:pt idx="36">
                  <c:v>5220.3253210614321</c:v>
                </c:pt>
                <c:pt idx="37">
                  <c:v>5623.9723984023285</c:v>
                </c:pt>
                <c:pt idx="38">
                  <c:v>6257.5366862887031</c:v>
                </c:pt>
                <c:pt idx="39">
                  <c:v>6655.1629555795962</c:v>
                </c:pt>
                <c:pt idx="40">
                  <c:v>6725.3833907632606</c:v>
                </c:pt>
                <c:pt idx="41">
                  <c:v>6850.1476571935582</c:v>
                </c:pt>
                <c:pt idx="42">
                  <c:v>7443.4134999999997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41680"/>
        <c:axId val="1002438960"/>
      </c:lineChart>
      <c:catAx>
        <c:axId val="1002435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41136"/>
        <c:crosses val="autoZero"/>
        <c:auto val="1"/>
        <c:lblAlgn val="ctr"/>
        <c:lblOffset val="100"/>
        <c:noMultiLvlLbl val="0"/>
      </c:catAx>
      <c:valAx>
        <c:axId val="1002441136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35696"/>
        <c:crosses val="autoZero"/>
        <c:crossBetween val="between"/>
      </c:valAx>
      <c:valAx>
        <c:axId val="1002438960"/>
        <c:scaling>
          <c:orientation val="minMax"/>
          <c:min val="40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41680"/>
        <c:crosses val="max"/>
        <c:crossBetween val="between"/>
      </c:valAx>
      <c:catAx>
        <c:axId val="100244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243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RW_s.a.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W!$L$2:$L$44</c:f>
              <c:numCache>
                <c:formatCode>0.0</c:formatCode>
                <c:ptCount val="43"/>
                <c:pt idx="0">
                  <c:v>5136.7691998740002</c:v>
                </c:pt>
                <c:pt idx="1">
                  <c:v>5303.9823165159996</c:v>
                </c:pt>
                <c:pt idx="2">
                  <c:v>5450.2899531120001</c:v>
                </c:pt>
                <c:pt idx="3">
                  <c:v>5519.5442971100001</c:v>
                </c:pt>
                <c:pt idx="4">
                  <c:v>5398.4784051229999</c:v>
                </c:pt>
                <c:pt idx="5">
                  <c:v>5248.6180326020003</c:v>
                </c:pt>
                <c:pt idx="6">
                  <c:v>5277.7003897690001</c:v>
                </c:pt>
                <c:pt idx="7">
                  <c:v>5232.4731286550004</c:v>
                </c:pt>
                <c:pt idx="8">
                  <c:v>5414.7066275309999</c:v>
                </c:pt>
                <c:pt idx="9">
                  <c:v>5749.1524081019998</c:v>
                </c:pt>
                <c:pt idx="10">
                  <c:v>6053.7613411109996</c:v>
                </c:pt>
                <c:pt idx="11">
                  <c:v>6607.903234892</c:v>
                </c:pt>
                <c:pt idx="12">
                  <c:v>6891.2398437149996</c:v>
                </c:pt>
                <c:pt idx="13">
                  <c:v>7173.2903590830001</c:v>
                </c:pt>
                <c:pt idx="14">
                  <c:v>6575.9177789819996</c:v>
                </c:pt>
                <c:pt idx="15">
                  <c:v>6331.4723340800001</c:v>
                </c:pt>
                <c:pt idx="16">
                  <c:v>6672.9258701389999</c:v>
                </c:pt>
                <c:pt idx="17">
                  <c:v>7142.3689806619996</c:v>
                </c:pt>
                <c:pt idx="18">
                  <c:v>7545.9019453279998</c:v>
                </c:pt>
                <c:pt idx="19">
                  <c:v>7784.4613139209996</c:v>
                </c:pt>
                <c:pt idx="20">
                  <c:v>8061.6081355180004</c:v>
                </c:pt>
                <c:pt idx="21">
                  <c:v>8136.5898180909999</c:v>
                </c:pt>
                <c:pt idx="22">
                  <c:v>8430.3794212009998</c:v>
                </c:pt>
                <c:pt idx="23">
                  <c:v>8292.0272998189994</c:v>
                </c:pt>
                <c:pt idx="24">
                  <c:v>8227.7683339359992</c:v>
                </c:pt>
                <c:pt idx="25">
                  <c:v>8246.4009400800005</c:v>
                </c:pt>
                <c:pt idx="26">
                  <c:v>8073.5830382650001</c:v>
                </c:pt>
                <c:pt idx="27">
                  <c:v>7874.8463017639997</c:v>
                </c:pt>
                <c:pt idx="28">
                  <c:v>7766.9412282590001</c:v>
                </c:pt>
                <c:pt idx="29">
                  <c:v>7674.1490253539996</c:v>
                </c:pt>
                <c:pt idx="30">
                  <c:v>7523.1221910149998</c:v>
                </c:pt>
                <c:pt idx="31">
                  <c:v>7427.5666255879996</c:v>
                </c:pt>
                <c:pt idx="32">
                  <c:v>7345.1565351270001</c:v>
                </c:pt>
                <c:pt idx="33">
                  <c:v>7104.145627375</c:v>
                </c:pt>
                <c:pt idx="34">
                  <c:v>6967.9234530619997</c:v>
                </c:pt>
                <c:pt idx="35">
                  <c:v>6850.6633497579996</c:v>
                </c:pt>
                <c:pt idx="36">
                  <c:v>6961.280028313</c:v>
                </c:pt>
                <c:pt idx="37">
                  <c:v>7198.0117873429999</c:v>
                </c:pt>
                <c:pt idx="38">
                  <c:v>7233.245621473</c:v>
                </c:pt>
                <c:pt idx="39">
                  <c:v>7688.4810927079998</c:v>
                </c:pt>
                <c:pt idx="40">
                  <c:v>7947.9861116339998</c:v>
                </c:pt>
                <c:pt idx="41">
                  <c:v>7966.520901072</c:v>
                </c:pt>
                <c:pt idx="42">
                  <c:v>8046.4387648749998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38416"/>
        <c:axId val="1002440048"/>
      </c:lineChart>
      <c:lineChart>
        <c:grouping val="standard"/>
        <c:varyColors val="0"/>
        <c:ser>
          <c:idx val="0"/>
          <c:order val="0"/>
          <c:tx>
            <c:v>RM1_s.a. (правая ось)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'M1'!$L$2:$L$44</c:f>
              <c:numCache>
                <c:formatCode>0.0</c:formatCode>
                <c:ptCount val="43"/>
                <c:pt idx="0">
                  <c:v>5266.0642878839999</c:v>
                </c:pt>
                <c:pt idx="1">
                  <c:v>5444.5445047490002</c:v>
                </c:pt>
                <c:pt idx="2">
                  <c:v>5649.8617461000003</c:v>
                </c:pt>
                <c:pt idx="3">
                  <c:v>5629.7199863919996</c:v>
                </c:pt>
                <c:pt idx="4">
                  <c:v>4904.4857689330001</c:v>
                </c:pt>
                <c:pt idx="5">
                  <c:v>4409.7763869459995</c:v>
                </c:pt>
                <c:pt idx="6">
                  <c:v>4448.0976342519998</c:v>
                </c:pt>
                <c:pt idx="7">
                  <c:v>4818.8015690259999</c:v>
                </c:pt>
                <c:pt idx="8">
                  <c:v>5092.9217031050002</c:v>
                </c:pt>
                <c:pt idx="9">
                  <c:v>5098.5322198229997</c:v>
                </c:pt>
                <c:pt idx="10">
                  <c:v>5575.2495886630004</c:v>
                </c:pt>
                <c:pt idx="11">
                  <c:v>5630.894881661</c:v>
                </c:pt>
                <c:pt idx="12">
                  <c:v>6215.9650968489996</c:v>
                </c:pt>
                <c:pt idx="13">
                  <c:v>6555.3912477169997</c:v>
                </c:pt>
                <c:pt idx="14">
                  <c:v>5737.8859975750001</c:v>
                </c:pt>
                <c:pt idx="15">
                  <c:v>4871.0916650580002</c:v>
                </c:pt>
                <c:pt idx="16">
                  <c:v>4562.7304874700003</c:v>
                </c:pt>
                <c:pt idx="17">
                  <c:v>5079.9154844639997</c:v>
                </c:pt>
                <c:pt idx="18">
                  <c:v>5481.1137075300003</c:v>
                </c:pt>
                <c:pt idx="19">
                  <c:v>5450.0651348560004</c:v>
                </c:pt>
                <c:pt idx="20">
                  <c:v>5879.3347376840002</c:v>
                </c:pt>
                <c:pt idx="21">
                  <c:v>6063.8546493140002</c:v>
                </c:pt>
                <c:pt idx="22">
                  <c:v>6085.2198927740001</c:v>
                </c:pt>
                <c:pt idx="23">
                  <c:v>5673.0849579360001</c:v>
                </c:pt>
                <c:pt idx="24">
                  <c:v>5582.2883800030004</c:v>
                </c:pt>
                <c:pt idx="25">
                  <c:v>5591.9701240309996</c:v>
                </c:pt>
                <c:pt idx="26">
                  <c:v>5484.6657172750001</c:v>
                </c:pt>
                <c:pt idx="27">
                  <c:v>5512.6714526570004</c:v>
                </c:pt>
                <c:pt idx="28">
                  <c:v>5241.9265056590002</c:v>
                </c:pt>
                <c:pt idx="29">
                  <c:v>5268.3391286180004</c:v>
                </c:pt>
                <c:pt idx="30">
                  <c:v>5073.9127773319997</c:v>
                </c:pt>
                <c:pt idx="31">
                  <c:v>5038.7277290769998</c:v>
                </c:pt>
                <c:pt idx="32">
                  <c:v>4925.9853308250003</c:v>
                </c:pt>
                <c:pt idx="33">
                  <c:v>4661.8457471239999</c:v>
                </c:pt>
                <c:pt idx="34">
                  <c:v>4634.3467610329999</c:v>
                </c:pt>
                <c:pt idx="35">
                  <c:v>5255.0611511139996</c:v>
                </c:pt>
                <c:pt idx="36">
                  <c:v>5508.0560088680004</c:v>
                </c:pt>
                <c:pt idx="37">
                  <c:v>5708.2305208440002</c:v>
                </c:pt>
                <c:pt idx="38">
                  <c:v>5976.9095567699997</c:v>
                </c:pt>
                <c:pt idx="39">
                  <c:v>6524.7070112379997</c:v>
                </c:pt>
                <c:pt idx="40">
                  <c:v>7095.4122858159999</c:v>
                </c:pt>
                <c:pt idx="41">
                  <c:v>6952.9431513250001</c:v>
                </c:pt>
                <c:pt idx="42">
                  <c:v>7109.8931037660004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46576"/>
        <c:axId val="1002446032"/>
      </c:lineChart>
      <c:catAx>
        <c:axId val="1002438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40048"/>
        <c:crosses val="autoZero"/>
        <c:auto val="1"/>
        <c:lblAlgn val="ctr"/>
        <c:lblOffset val="100"/>
        <c:noMultiLvlLbl val="0"/>
      </c:catAx>
      <c:valAx>
        <c:axId val="1002440048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38416"/>
        <c:crosses val="autoZero"/>
        <c:crossBetween val="between"/>
      </c:valAx>
      <c:valAx>
        <c:axId val="1002446032"/>
        <c:scaling>
          <c:orientation val="minMax"/>
          <c:min val="40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46576"/>
        <c:crosses val="max"/>
        <c:crossBetween val="between"/>
      </c:valAx>
      <c:catAx>
        <c:axId val="100244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02446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'M1'!$Q$1</c:f>
              <c:strCache>
                <c:ptCount val="1"/>
                <c:pt idx="0">
                  <c:v>DRM1_s.a.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'M1'!$Q$3:$Q$44</c:f>
              <c:numCache>
                <c:formatCode>0.0</c:formatCode>
                <c:ptCount val="42"/>
                <c:pt idx="0">
                  <c:v>178.48021686500033</c:v>
                </c:pt>
                <c:pt idx="1">
                  <c:v>205.31724135100012</c:v>
                </c:pt>
                <c:pt idx="2">
                  <c:v>-20.141759708000791</c:v>
                </c:pt>
                <c:pt idx="3">
                  <c:v>-725.23421745899941</c:v>
                </c:pt>
                <c:pt idx="4">
                  <c:v>-494.7093819870006</c:v>
                </c:pt>
                <c:pt idx="5">
                  <c:v>38.321247306000259</c:v>
                </c:pt>
                <c:pt idx="6">
                  <c:v>370.70393477400012</c:v>
                </c:pt>
                <c:pt idx="7">
                  <c:v>274.12013407900031</c:v>
                </c:pt>
                <c:pt idx="8">
                  <c:v>5.6105167179994169</c:v>
                </c:pt>
                <c:pt idx="9">
                  <c:v>476.71736884000074</c:v>
                </c:pt>
                <c:pt idx="10">
                  <c:v>55.645292997999604</c:v>
                </c:pt>
                <c:pt idx="11">
                  <c:v>585.07021518799957</c:v>
                </c:pt>
                <c:pt idx="12">
                  <c:v>339.42615086800015</c:v>
                </c:pt>
                <c:pt idx="13">
                  <c:v>-817.50525014199957</c:v>
                </c:pt>
                <c:pt idx="14">
                  <c:v>-866.79433251699993</c:v>
                </c:pt>
                <c:pt idx="15">
                  <c:v>-308.36117758799992</c:v>
                </c:pt>
                <c:pt idx="16">
                  <c:v>517.18499699399945</c:v>
                </c:pt>
                <c:pt idx="17">
                  <c:v>401.19822306600054</c:v>
                </c:pt>
                <c:pt idx="18">
                  <c:v>-31.048572673999843</c:v>
                </c:pt>
                <c:pt idx="19">
                  <c:v>429.26960282799973</c:v>
                </c:pt>
                <c:pt idx="20">
                  <c:v>184.51991163000002</c:v>
                </c:pt>
                <c:pt idx="21">
                  <c:v>21.365243459999874</c:v>
                </c:pt>
                <c:pt idx="22">
                  <c:v>-412.13493483799994</c:v>
                </c:pt>
                <c:pt idx="23">
                  <c:v>-90.796577932999753</c:v>
                </c:pt>
                <c:pt idx="24">
                  <c:v>9.6817440279992297</c:v>
                </c:pt>
                <c:pt idx="25">
                  <c:v>-107.30440675599948</c:v>
                </c:pt>
                <c:pt idx="26">
                  <c:v>28.005735382000239</c:v>
                </c:pt>
                <c:pt idx="27">
                  <c:v>-270.74494699800016</c:v>
                </c:pt>
                <c:pt idx="28">
                  <c:v>26.412622959000146</c:v>
                </c:pt>
                <c:pt idx="29">
                  <c:v>-194.42635128600068</c:v>
                </c:pt>
                <c:pt idx="30">
                  <c:v>-35.185048254999856</c:v>
                </c:pt>
                <c:pt idx="31">
                  <c:v>-112.74239825199948</c:v>
                </c:pt>
                <c:pt idx="32">
                  <c:v>-264.13958370100045</c:v>
                </c:pt>
                <c:pt idx="33">
                  <c:v>-27.498986091000006</c:v>
                </c:pt>
                <c:pt idx="34">
                  <c:v>620.71439008099969</c:v>
                </c:pt>
                <c:pt idx="35">
                  <c:v>252.9948577540008</c:v>
                </c:pt>
                <c:pt idx="36">
                  <c:v>200.17451197599985</c:v>
                </c:pt>
                <c:pt idx="37">
                  <c:v>268.67903592599941</c:v>
                </c:pt>
                <c:pt idx="38">
                  <c:v>547.79745446800007</c:v>
                </c:pt>
                <c:pt idx="39">
                  <c:v>570.70527457800017</c:v>
                </c:pt>
                <c:pt idx="40">
                  <c:v>-142.46913449099975</c:v>
                </c:pt>
                <c:pt idx="41">
                  <c:v>156.94995244100028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W!$Q$1</c:f>
              <c:strCache>
                <c:ptCount val="1"/>
                <c:pt idx="0">
                  <c:v>DRW_s.a.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W!$Q$3:$Q$44</c:f>
              <c:numCache>
                <c:formatCode>0.0</c:formatCode>
                <c:ptCount val="42"/>
                <c:pt idx="0">
                  <c:v>167.21311664199948</c:v>
                </c:pt>
                <c:pt idx="1">
                  <c:v>146.30763659600052</c:v>
                </c:pt>
                <c:pt idx="2">
                  <c:v>69.254343997999968</c:v>
                </c:pt>
                <c:pt idx="3">
                  <c:v>-121.06589198700021</c:v>
                </c:pt>
                <c:pt idx="4">
                  <c:v>-149.86037252099959</c:v>
                </c:pt>
                <c:pt idx="5">
                  <c:v>29.082357166999827</c:v>
                </c:pt>
                <c:pt idx="6">
                  <c:v>-45.227261113999703</c:v>
                </c:pt>
                <c:pt idx="7">
                  <c:v>182.23349887599943</c:v>
                </c:pt>
                <c:pt idx="8">
                  <c:v>334.44578057099989</c:v>
                </c:pt>
                <c:pt idx="9">
                  <c:v>304.60893300899988</c:v>
                </c:pt>
                <c:pt idx="10">
                  <c:v>554.14189378100036</c:v>
                </c:pt>
                <c:pt idx="11">
                  <c:v>283.33660882299955</c:v>
                </c:pt>
                <c:pt idx="12">
                  <c:v>282.05051536800056</c:v>
                </c:pt>
                <c:pt idx="13">
                  <c:v>-597.37258010100049</c:v>
                </c:pt>
                <c:pt idx="14">
                  <c:v>-244.44544490199951</c:v>
                </c:pt>
                <c:pt idx="15">
                  <c:v>341.45353605899982</c:v>
                </c:pt>
                <c:pt idx="16">
                  <c:v>469.44311052299963</c:v>
                </c:pt>
                <c:pt idx="17">
                  <c:v>403.53296466600023</c:v>
                </c:pt>
                <c:pt idx="18">
                  <c:v>238.55936859299982</c:v>
                </c:pt>
                <c:pt idx="19">
                  <c:v>277.14682159700078</c:v>
                </c:pt>
                <c:pt idx="20">
                  <c:v>74.981682572999489</c:v>
                </c:pt>
                <c:pt idx="21">
                  <c:v>293.78960310999992</c:v>
                </c:pt>
                <c:pt idx="22">
                  <c:v>-138.3521213820004</c:v>
                </c:pt>
                <c:pt idx="23">
                  <c:v>-64.258965883000201</c:v>
                </c:pt>
                <c:pt idx="24">
                  <c:v>18.632606144001329</c:v>
                </c:pt>
                <c:pt idx="25">
                  <c:v>-172.81790181500037</c:v>
                </c:pt>
                <c:pt idx="26">
                  <c:v>-198.73673650100045</c:v>
                </c:pt>
                <c:pt idx="27">
                  <c:v>-107.90507350499956</c:v>
                </c:pt>
                <c:pt idx="28">
                  <c:v>-92.792202905000522</c:v>
                </c:pt>
                <c:pt idx="29">
                  <c:v>-151.02683433899983</c:v>
                </c:pt>
                <c:pt idx="30">
                  <c:v>-95.555565427000147</c:v>
                </c:pt>
                <c:pt idx="31">
                  <c:v>-82.410090460999527</c:v>
                </c:pt>
                <c:pt idx="32">
                  <c:v>-241.01090775200009</c:v>
                </c:pt>
                <c:pt idx="33">
                  <c:v>-136.22217431300032</c:v>
                </c:pt>
                <c:pt idx="34">
                  <c:v>-117.26010330400004</c:v>
                </c:pt>
                <c:pt idx="35">
                  <c:v>110.61667855500036</c:v>
                </c:pt>
                <c:pt idx="36">
                  <c:v>236.73175902999992</c:v>
                </c:pt>
                <c:pt idx="37">
                  <c:v>35.233834130000105</c:v>
                </c:pt>
                <c:pt idx="38">
                  <c:v>455.23547123499975</c:v>
                </c:pt>
                <c:pt idx="39">
                  <c:v>259.50501892600005</c:v>
                </c:pt>
                <c:pt idx="40">
                  <c:v>18.534789438000189</c:v>
                </c:pt>
                <c:pt idx="41">
                  <c:v>79.917863802999818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448752"/>
        <c:axId val="1002449296"/>
      </c:lineChart>
      <c:catAx>
        <c:axId val="1002448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49296"/>
        <c:crosses val="autoZero"/>
        <c:auto val="1"/>
        <c:lblAlgn val="ctr"/>
        <c:lblOffset val="100"/>
        <c:noMultiLvlLbl val="0"/>
      </c:catAx>
      <c:valAx>
        <c:axId val="100244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'M1'!$T$1</c:f>
              <c:strCache>
                <c:ptCount val="1"/>
                <c:pt idx="0">
                  <c:v>DLnRM1_s.a.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'M1'!$T$3:$T$44</c:f>
              <c:numCache>
                <c:formatCode>0.000</c:formatCode>
                <c:ptCount val="42"/>
                <c:pt idx="0">
                  <c:v>3.3330829923629679E-2</c:v>
                </c:pt>
                <c:pt idx="1">
                  <c:v>3.7016976113335431E-2</c:v>
                </c:pt>
                <c:pt idx="2">
                  <c:v>-3.5713702146349391E-3</c:v>
                </c:pt>
                <c:pt idx="3">
                  <c:v>-0.1379094555441096</c:v>
                </c:pt>
                <c:pt idx="4">
                  <c:v>-0.10632626711817217</c:v>
                </c:pt>
                <c:pt idx="5">
                  <c:v>8.6525245887330016E-3</c:v>
                </c:pt>
                <c:pt idx="6">
                  <c:v>8.0048753161674924E-2</c:v>
                </c:pt>
                <c:pt idx="7">
                  <c:v>5.5326414335514329E-2</c:v>
                </c:pt>
                <c:pt idx="8">
                  <c:v>1.1010239220450302E-3</c:v>
                </c:pt>
                <c:pt idx="9">
                  <c:v>8.9384387337776872E-2</c:v>
                </c:pt>
                <c:pt idx="10">
                  <c:v>9.9312926948620373E-3</c:v>
                </c:pt>
                <c:pt idx="11">
                  <c:v>9.8852619693714061E-2</c:v>
                </c:pt>
                <c:pt idx="12">
                  <c:v>5.3166804348268926E-2</c:v>
                </c:pt>
                <c:pt idx="13">
                  <c:v>-0.13319695295830591</c:v>
                </c:pt>
                <c:pt idx="14">
                  <c:v>-0.16377277621250919</c:v>
                </c:pt>
                <c:pt idx="15">
                  <c:v>-6.5396837742731861E-2</c:v>
                </c:pt>
                <c:pt idx="16">
                  <c:v>0.10737338910118766</c:v>
                </c:pt>
                <c:pt idx="17">
                  <c:v>7.6013687076876835E-2</c:v>
                </c:pt>
                <c:pt idx="18">
                  <c:v>-5.6807516588754936E-3</c:v>
                </c:pt>
                <c:pt idx="19">
                  <c:v>7.5816055706619423E-2</c:v>
                </c:pt>
                <c:pt idx="20">
                  <c:v>3.0902062952414155E-2</c:v>
                </c:pt>
                <c:pt idx="21">
                  <c:v>3.5171840309367042E-3</c:v>
                </c:pt>
                <c:pt idx="22">
                  <c:v>-7.0129808571898877E-2</c:v>
                </c:pt>
                <c:pt idx="23">
                  <c:v>-1.6134257804761631E-2</c:v>
                </c:pt>
                <c:pt idx="24">
                  <c:v>1.7328660236781701E-3</c:v>
                </c:pt>
                <c:pt idx="25">
                  <c:v>-1.937551531108106E-2</c:v>
                </c:pt>
                <c:pt idx="26">
                  <c:v>5.0931958327353755E-3</c:v>
                </c:pt>
                <c:pt idx="27">
                  <c:v>-5.0360258295514271E-2</c:v>
                </c:pt>
                <c:pt idx="28">
                  <c:v>5.0260725046751276E-3</c:v>
                </c:pt>
                <c:pt idx="29">
                  <c:v>-3.7602886111752554E-2</c:v>
                </c:pt>
                <c:pt idx="30">
                  <c:v>-6.9586554001830336E-3</c:v>
                </c:pt>
                <c:pt idx="31">
                  <c:v>-2.262929372345468E-2</c:v>
                </c:pt>
                <c:pt idx="32">
                  <c:v>-5.5112868994694253E-2</c:v>
                </c:pt>
                <c:pt idx="33">
                  <c:v>-5.9161998367507351E-3</c:v>
                </c:pt>
                <c:pt idx="34">
                  <c:v>0.12569638805539896</c:v>
                </c:pt>
                <c:pt idx="35">
                  <c:v>4.7020108444677078E-2</c:v>
                </c:pt>
                <c:pt idx="36">
                  <c:v>3.569733491643845E-2</c:v>
                </c:pt>
                <c:pt idx="37">
                  <c:v>4.5994553479490108E-2</c:v>
                </c:pt>
                <c:pt idx="38">
                  <c:v>8.7692411857915431E-2</c:v>
                </c:pt>
                <c:pt idx="39">
                  <c:v>8.3852368562238766E-2</c:v>
                </c:pt>
                <c:pt idx="40">
                  <c:v>-2.0283373323332299E-2</c:v>
                </c:pt>
                <c:pt idx="41">
                  <c:v>2.2322164122805077E-2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W!$T$1</c:f>
              <c:strCache>
                <c:ptCount val="1"/>
                <c:pt idx="0">
                  <c:v>DlnRW_s.a.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W!$T$3:$T$44</c:f>
              <c:numCache>
                <c:formatCode>0.000</c:formatCode>
                <c:ptCount val="42"/>
                <c:pt idx="0">
                  <c:v>3.203359738339806E-2</c:v>
                </c:pt>
                <c:pt idx="1">
                  <c:v>2.7210890778018637E-2</c:v>
                </c:pt>
                <c:pt idx="2">
                  <c:v>1.2626492343958517E-2</c:v>
                </c:pt>
                <c:pt idx="3">
                  <c:v>-2.2178164975180437E-2</c:v>
                </c:pt>
                <c:pt idx="4">
                  <c:v>-2.8152326967999741E-2</c:v>
                </c:pt>
                <c:pt idx="5">
                  <c:v>5.525660539131394E-3</c:v>
                </c:pt>
                <c:pt idx="6">
                  <c:v>-8.6064307505662185E-3</c:v>
                </c:pt>
                <c:pt idx="7">
                  <c:v>3.4234661388842014E-2</c:v>
                </c:pt>
                <c:pt idx="8">
                  <c:v>5.9933735413116196E-2</c:v>
                </c:pt>
                <c:pt idx="9">
                  <c:v>5.1627351479019978E-2</c:v>
                </c:pt>
                <c:pt idx="10">
                  <c:v>8.7586604345164076E-2</c:v>
                </c:pt>
                <c:pt idx="11">
                  <c:v>4.1984624645053259E-2</c:v>
                </c:pt>
                <c:pt idx="12">
                  <c:v>4.0113438647008337E-2</c:v>
                </c:pt>
                <c:pt idx="13">
                  <c:v>-8.6950301293828858E-2</c:v>
                </c:pt>
                <c:pt idx="14">
                  <c:v>-3.7881349148598531E-2</c:v>
                </c:pt>
                <c:pt idx="15">
                  <c:v>5.2525619603146723E-2</c:v>
                </c:pt>
                <c:pt idx="16">
                  <c:v>6.7986086395949386E-2</c:v>
                </c:pt>
                <c:pt idx="17">
                  <c:v>5.4960115869500115E-2</c:v>
                </c:pt>
                <c:pt idx="18">
                  <c:v>3.1124980306437067E-2</c:v>
                </c:pt>
                <c:pt idx="19">
                  <c:v>3.4983449646713183E-2</c:v>
                </c:pt>
                <c:pt idx="20">
                  <c:v>9.2580938148838499E-3</c:v>
                </c:pt>
                <c:pt idx="21">
                  <c:v>3.5470628479481903E-2</c:v>
                </c:pt>
                <c:pt idx="22">
                  <c:v>-1.6547292570816552E-2</c:v>
                </c:pt>
                <c:pt idx="23">
                  <c:v>-7.7796712991240469E-3</c:v>
                </c:pt>
                <c:pt idx="24">
                  <c:v>2.2620398976194167E-3</c:v>
                </c:pt>
                <c:pt idx="25">
                  <c:v>-2.1179476901043159E-2</c:v>
                </c:pt>
                <c:pt idx="26">
                  <c:v>-2.4923711288780126E-2</c:v>
                </c:pt>
                <c:pt idx="27">
                  <c:v>-1.3797244728229074E-2</c:v>
                </c:pt>
                <c:pt idx="28">
                  <c:v>-1.2019011406016133E-2</c:v>
                </c:pt>
                <c:pt idx="29">
                  <c:v>-1.9876174378955724E-2</c:v>
                </c:pt>
                <c:pt idx="30">
                  <c:v>-1.2782938334398253E-2</c:v>
                </c:pt>
                <c:pt idx="31">
                  <c:v>-1.1157177244557559E-2</c:v>
                </c:pt>
                <c:pt idx="32">
                  <c:v>-3.3362616364039255E-2</c:v>
                </c:pt>
                <c:pt idx="33">
                  <c:v>-1.9361250835126853E-2</c:v>
                </c:pt>
                <c:pt idx="34">
                  <c:v>-1.6971767027358808E-2</c:v>
                </c:pt>
                <c:pt idx="35">
                  <c:v>1.6017882584272058E-2</c:v>
                </c:pt>
                <c:pt idx="36">
                  <c:v>3.3441477690850263E-2</c:v>
                </c:pt>
                <c:pt idx="37">
                  <c:v>4.8829984997862397E-3</c:v>
                </c:pt>
                <c:pt idx="38">
                  <c:v>6.1035401064199135E-2</c:v>
                </c:pt>
                <c:pt idx="39">
                  <c:v>3.3195330478827501E-2</c:v>
                </c:pt>
                <c:pt idx="40">
                  <c:v>2.3292958812266562E-3</c:v>
                </c:pt>
                <c:pt idx="41">
                  <c:v>9.9817309254710551E-3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439504"/>
        <c:axId val="1002445488"/>
      </c:lineChart>
      <c:catAx>
        <c:axId val="1002439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45488"/>
        <c:crosses val="autoZero"/>
        <c:auto val="1"/>
        <c:lblAlgn val="ctr"/>
        <c:lblOffset val="100"/>
        <c:noMultiLvlLbl val="0"/>
      </c:catAx>
      <c:valAx>
        <c:axId val="100244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43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DLnRM1_s.a._actual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'M1'!$T$3:$T$48</c:f>
              <c:numCache>
                <c:formatCode>0.000</c:formatCode>
                <c:ptCount val="46"/>
                <c:pt idx="0">
                  <c:v>3.3330829923629679E-2</c:v>
                </c:pt>
                <c:pt idx="1">
                  <c:v>3.7016976113335431E-2</c:v>
                </c:pt>
                <c:pt idx="2">
                  <c:v>-3.5713702146349391E-3</c:v>
                </c:pt>
                <c:pt idx="3">
                  <c:v>-0.1379094555441096</c:v>
                </c:pt>
                <c:pt idx="4">
                  <c:v>-0.10632626711817217</c:v>
                </c:pt>
                <c:pt idx="5">
                  <c:v>8.6525245887330016E-3</c:v>
                </c:pt>
                <c:pt idx="6">
                  <c:v>8.0048753161674924E-2</c:v>
                </c:pt>
                <c:pt idx="7">
                  <c:v>5.5326414335514329E-2</c:v>
                </c:pt>
                <c:pt idx="8">
                  <c:v>1.1010239220450302E-3</c:v>
                </c:pt>
                <c:pt idx="9">
                  <c:v>8.9384387337776872E-2</c:v>
                </c:pt>
                <c:pt idx="10">
                  <c:v>9.9312926948620373E-3</c:v>
                </c:pt>
                <c:pt idx="11">
                  <c:v>9.8852619693714061E-2</c:v>
                </c:pt>
                <c:pt idx="12">
                  <c:v>5.3166804348268926E-2</c:v>
                </c:pt>
                <c:pt idx="13">
                  <c:v>-0.13319695295830591</c:v>
                </c:pt>
                <c:pt idx="14">
                  <c:v>-0.16377277621250919</c:v>
                </c:pt>
                <c:pt idx="15">
                  <c:v>-6.5396837742731861E-2</c:v>
                </c:pt>
                <c:pt idx="16">
                  <c:v>0.10737338910118766</c:v>
                </c:pt>
                <c:pt idx="17">
                  <c:v>7.6013687076876835E-2</c:v>
                </c:pt>
                <c:pt idx="18">
                  <c:v>-5.6807516588754936E-3</c:v>
                </c:pt>
                <c:pt idx="19">
                  <c:v>7.5816055706619423E-2</c:v>
                </c:pt>
                <c:pt idx="20">
                  <c:v>3.0902062952414155E-2</c:v>
                </c:pt>
                <c:pt idx="21">
                  <c:v>3.5171840309367042E-3</c:v>
                </c:pt>
                <c:pt idx="22">
                  <c:v>-7.0129808571898877E-2</c:v>
                </c:pt>
                <c:pt idx="23">
                  <c:v>-1.6134257804761631E-2</c:v>
                </c:pt>
                <c:pt idx="24">
                  <c:v>1.7328660236781701E-3</c:v>
                </c:pt>
                <c:pt idx="25">
                  <c:v>-1.937551531108106E-2</c:v>
                </c:pt>
                <c:pt idx="26">
                  <c:v>5.0931958327353755E-3</c:v>
                </c:pt>
                <c:pt idx="27">
                  <c:v>-5.0360258295514271E-2</c:v>
                </c:pt>
                <c:pt idx="28">
                  <c:v>5.0260725046751276E-3</c:v>
                </c:pt>
                <c:pt idx="29">
                  <c:v>-3.7602886111752554E-2</c:v>
                </c:pt>
                <c:pt idx="30">
                  <c:v>-6.9586554001830336E-3</c:v>
                </c:pt>
                <c:pt idx="31">
                  <c:v>-2.262929372345468E-2</c:v>
                </c:pt>
                <c:pt idx="32">
                  <c:v>-5.5112868994694253E-2</c:v>
                </c:pt>
                <c:pt idx="33">
                  <c:v>-5.9161998367507351E-3</c:v>
                </c:pt>
                <c:pt idx="34">
                  <c:v>0.12569638805539896</c:v>
                </c:pt>
                <c:pt idx="35">
                  <c:v>4.7020108444677078E-2</c:v>
                </c:pt>
                <c:pt idx="36">
                  <c:v>3.569733491643845E-2</c:v>
                </c:pt>
                <c:pt idx="37">
                  <c:v>4.5994553479490108E-2</c:v>
                </c:pt>
                <c:pt idx="38">
                  <c:v>8.7692411857915431E-2</c:v>
                </c:pt>
                <c:pt idx="39">
                  <c:v>8.3852368562238766E-2</c:v>
                </c:pt>
                <c:pt idx="40">
                  <c:v>-2.0283373323332299E-2</c:v>
                </c:pt>
                <c:pt idx="41">
                  <c:v>2.2322164122805077E-2</c:v>
                </c:pt>
              </c:numCache>
            </c:numRef>
          </c:val>
          <c:smooth val="0"/>
        </c:ser>
        <c:ser>
          <c:idx val="1"/>
          <c:order val="1"/>
          <c:tx>
            <c:v>DLnRM1_s.a._forecast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'M1'!$V$3:$V$48</c:f>
              <c:numCache>
                <c:formatCode>General</c:formatCode>
                <c:ptCount val="46"/>
                <c:pt idx="0">
                  <c:v>3.6774569796140973E-2</c:v>
                </c:pt>
                <c:pt idx="1">
                  <c:v>3.1238102613165394E-2</c:v>
                </c:pt>
                <c:pt idx="2">
                  <c:v>1.4495213210864376E-2</c:v>
                </c:pt>
                <c:pt idx="3">
                  <c:v>-2.546053339150714E-2</c:v>
                </c:pt>
                <c:pt idx="4">
                  <c:v>-3.2318871359263701E-2</c:v>
                </c:pt>
                <c:pt idx="5">
                  <c:v>6.3434582989228402E-3</c:v>
                </c:pt>
                <c:pt idx="6">
                  <c:v>-9.8801825016500179E-3</c:v>
                </c:pt>
                <c:pt idx="7">
                  <c:v>3.9301391274390626E-2</c:v>
                </c:pt>
                <c:pt idx="8">
                  <c:v>6.8803928254257393E-2</c:v>
                </c:pt>
                <c:pt idx="9">
                  <c:v>5.9268199497914932E-2</c:v>
                </c:pt>
                <c:pt idx="10">
                  <c:v>0.10054942178824836</c:v>
                </c:pt>
                <c:pt idx="11">
                  <c:v>4.8198349092521138E-2</c:v>
                </c:pt>
                <c:pt idx="12">
                  <c:v>4.6050227566765564E-2</c:v>
                </c:pt>
                <c:pt idx="13">
                  <c:v>-9.9818945885315521E-2</c:v>
                </c:pt>
                <c:pt idx="14">
                  <c:v>-4.3487788822591113E-2</c:v>
                </c:pt>
                <c:pt idx="15">
                  <c:v>6.029941130441243E-2</c:v>
                </c:pt>
                <c:pt idx="16">
                  <c:v>7.8048027182549884E-2</c:v>
                </c:pt>
                <c:pt idx="17">
                  <c:v>6.3094213018186129E-2</c:v>
                </c:pt>
                <c:pt idx="18">
                  <c:v>3.5731477391789751E-2</c:v>
                </c:pt>
                <c:pt idx="19">
                  <c:v>4.0161000194426734E-2</c:v>
                </c:pt>
                <c:pt idx="20">
                  <c:v>1.0628291699486659E-2</c:v>
                </c:pt>
                <c:pt idx="21">
                  <c:v>4.0720281494445218E-2</c:v>
                </c:pt>
                <c:pt idx="22">
                  <c:v>-1.8996291871297401E-2</c:v>
                </c:pt>
                <c:pt idx="23">
                  <c:v>-8.9310626513944055E-3</c:v>
                </c:pt>
                <c:pt idx="24">
                  <c:v>2.5968218024670902E-3</c:v>
                </c:pt>
                <c:pt idx="25">
                  <c:v>-2.4314039482397545E-2</c:v>
                </c:pt>
                <c:pt idx="26">
                  <c:v>-2.8612420559519583E-2</c:v>
                </c:pt>
                <c:pt idx="27">
                  <c:v>-1.5839236948006975E-2</c:v>
                </c:pt>
                <c:pt idx="28">
                  <c:v>-1.3797825094106521E-2</c:v>
                </c:pt>
                <c:pt idx="29">
                  <c:v>-2.2817848187041169E-2</c:v>
                </c:pt>
                <c:pt idx="30">
                  <c:v>-1.4674813207889194E-2</c:v>
                </c:pt>
                <c:pt idx="31">
                  <c:v>-1.2808439476752077E-2</c:v>
                </c:pt>
                <c:pt idx="32">
                  <c:v>-3.8300283585917062E-2</c:v>
                </c:pt>
                <c:pt idx="33">
                  <c:v>-2.2226715958725624E-2</c:v>
                </c:pt>
                <c:pt idx="34">
                  <c:v>-1.948358854740791E-2</c:v>
                </c:pt>
                <c:pt idx="35">
                  <c:v>1.838852920674432E-2</c:v>
                </c:pt>
                <c:pt idx="36">
                  <c:v>3.8390816389096097E-2</c:v>
                </c:pt>
                <c:pt idx="37">
                  <c:v>5.605682277754603E-3</c:v>
                </c:pt>
                <c:pt idx="38">
                  <c:v>7.0068640421700606E-2</c:v>
                </c:pt>
                <c:pt idx="39">
                  <c:v>3.8108239389693967E-2</c:v>
                </c:pt>
                <c:pt idx="40">
                  <c:v>2.6740316716482009E-3</c:v>
                </c:pt>
                <c:pt idx="41">
                  <c:v>1.145902710244077E-2</c:v>
                </c:pt>
                <c:pt idx="42">
                  <c:v>1.1468726712119319E-2</c:v>
                </c:pt>
                <c:pt idx="43">
                  <c:v>1.1482137073954362E-2</c:v>
                </c:pt>
                <c:pt idx="44">
                  <c:v>1.1491841952854442E-2</c:v>
                </c:pt>
                <c:pt idx="45">
                  <c:v>1.1498028641347061E-2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850416"/>
        <c:axId val="896855856"/>
      </c:lineChart>
      <c:catAx>
        <c:axId val="896850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55856"/>
        <c:crosses val="autoZero"/>
        <c:auto val="1"/>
        <c:lblAlgn val="ctr"/>
        <c:lblOffset val="100"/>
        <c:noMultiLvlLbl val="0"/>
      </c:catAx>
      <c:valAx>
        <c:axId val="89685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5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8648293963255"/>
          <c:y val="9.7222222222222224E-2"/>
          <c:w val="0.8571961942257218"/>
          <c:h val="0.61482283464566923"/>
        </c:manualLayout>
      </c:layout>
      <c:lineChart>
        <c:grouping val="standard"/>
        <c:varyColors val="0"/>
        <c:ser>
          <c:idx val="0"/>
          <c:order val="0"/>
          <c:tx>
            <c:v>M1_actual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2.6315789473684209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'M1'!$A$2:$A$48</c:f>
              <c:strCache>
                <c:ptCount val="47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  <c:pt idx="33">
                  <c:v>2016Q2</c:v>
                </c:pt>
                <c:pt idx="34">
                  <c:v>2016Q3</c:v>
                </c:pt>
                <c:pt idx="35">
                  <c:v>2016Q4</c:v>
                </c:pt>
                <c:pt idx="36">
                  <c:v>2017Q1</c:v>
                </c:pt>
                <c:pt idx="37">
                  <c:v>2017Q2</c:v>
                </c:pt>
                <c:pt idx="38">
                  <c:v>2017Q3</c:v>
                </c:pt>
                <c:pt idx="39">
                  <c:v>2017Q4</c:v>
                </c:pt>
                <c:pt idx="40">
                  <c:v>2018Q1</c:v>
                </c:pt>
                <c:pt idx="41">
                  <c:v>2018Q2</c:v>
                </c:pt>
                <c:pt idx="42">
                  <c:v>2018Q3</c:v>
                </c:pt>
                <c:pt idx="43">
                  <c:v>2018Q4</c:v>
                </c:pt>
                <c:pt idx="44">
                  <c:v>2019Q1</c:v>
                </c:pt>
                <c:pt idx="45">
                  <c:v>2019Q2</c:v>
                </c:pt>
                <c:pt idx="46">
                  <c:v>2019Q3</c:v>
                </c:pt>
              </c:strCache>
            </c:strRef>
          </c:cat>
          <c:val>
            <c:numRef>
              <c:f>'M1'!$B$2:$B$44</c:f>
              <c:numCache>
                <c:formatCode>0.0</c:formatCode>
                <c:ptCount val="43"/>
                <c:pt idx="0">
                  <c:v>793.93696166666655</c:v>
                </c:pt>
                <c:pt idx="1">
                  <c:v>888.20493499999998</c:v>
                </c:pt>
                <c:pt idx="2">
                  <c:v>1010.9350000000001</c:v>
                </c:pt>
                <c:pt idx="3">
                  <c:v>999.63873833333344</c:v>
                </c:pt>
                <c:pt idx="4">
                  <c:v>837.85218333333341</c:v>
                </c:pt>
                <c:pt idx="5">
                  <c:v>830.81324666666683</c:v>
                </c:pt>
                <c:pt idx="6">
                  <c:v>901.24206333333348</c:v>
                </c:pt>
                <c:pt idx="7">
                  <c:v>954.59941333333336</c:v>
                </c:pt>
                <c:pt idx="8">
                  <c:v>955.84998666666672</c:v>
                </c:pt>
                <c:pt idx="9">
                  <c:v>1019.6019183333334</c:v>
                </c:pt>
                <c:pt idx="10">
                  <c:v>1205.8999516666668</c:v>
                </c:pt>
                <c:pt idx="11">
                  <c:v>1214.2857466666667</c:v>
                </c:pt>
                <c:pt idx="12">
                  <c:v>1282.65724</c:v>
                </c:pt>
                <c:pt idx="13">
                  <c:v>1493.7223349999999</c:v>
                </c:pt>
                <c:pt idx="14">
                  <c:v>1785.0480233333333</c:v>
                </c:pt>
                <c:pt idx="15">
                  <c:v>1886.4838599999998</c:v>
                </c:pt>
                <c:pt idx="16">
                  <c:v>1965.1180583333335</c:v>
                </c:pt>
                <c:pt idx="17">
                  <c:v>2390.5975699999999</c:v>
                </c:pt>
                <c:pt idx="18">
                  <c:v>2884.7481499999999</c:v>
                </c:pt>
                <c:pt idx="19">
                  <c:v>2929.02108</c:v>
                </c:pt>
                <c:pt idx="20">
                  <c:v>3081.8478366666668</c:v>
                </c:pt>
                <c:pt idx="21">
                  <c:v>3485.8867966666667</c:v>
                </c:pt>
                <c:pt idx="22">
                  <c:v>3776.7763249999998</c:v>
                </c:pt>
                <c:pt idx="23">
                  <c:v>3521.8894216666667</c:v>
                </c:pt>
                <c:pt idx="24">
                  <c:v>3409.7859333333336</c:v>
                </c:pt>
                <c:pt idx="25">
                  <c:v>3730.7031433333332</c:v>
                </c:pt>
                <c:pt idx="26">
                  <c:v>4087.1064016666669</c:v>
                </c:pt>
                <c:pt idx="27">
                  <c:v>4115.7949683333336</c:v>
                </c:pt>
                <c:pt idx="28">
                  <c:v>3724.1128666666664</c:v>
                </c:pt>
                <c:pt idx="29">
                  <c:v>4086.6341066666669</c:v>
                </c:pt>
                <c:pt idx="30">
                  <c:v>4279.9917766666667</c:v>
                </c:pt>
                <c:pt idx="31">
                  <c:v>4209.5324499999997</c:v>
                </c:pt>
                <c:pt idx="32">
                  <c:v>3920.0896833333336</c:v>
                </c:pt>
                <c:pt idx="33">
                  <c:v>4077.1086500000001</c:v>
                </c:pt>
                <c:pt idx="34">
                  <c:v>4376.0308833333329</c:v>
                </c:pt>
                <c:pt idx="35">
                  <c:v>4878.1643333333332</c:v>
                </c:pt>
                <c:pt idx="36">
                  <c:v>4850.1094999999996</c:v>
                </c:pt>
                <c:pt idx="37">
                  <c:v>5313.8878333333332</c:v>
                </c:pt>
                <c:pt idx="38">
                  <c:v>6010.5809999999992</c:v>
                </c:pt>
                <c:pt idx="39">
                  <c:v>6350.8753333333334</c:v>
                </c:pt>
                <c:pt idx="40">
                  <c:v>6535.2178333333331</c:v>
                </c:pt>
                <c:pt idx="41">
                  <c:v>6820.1914999999999</c:v>
                </c:pt>
                <c:pt idx="42">
                  <c:v>7443.4134999999997</c:v>
                </c:pt>
              </c:numCache>
            </c:numRef>
          </c:val>
          <c:smooth val="0"/>
        </c:ser>
        <c:ser>
          <c:idx val="1"/>
          <c:order val="1"/>
          <c:tx>
            <c:v>M1_forecast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3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</c:dPt>
          <c:dPt>
            <c:idx val="4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</c:dPt>
          <c:dPt>
            <c:idx val="4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</c:dPt>
          <c:dLbls>
            <c:dLbl>
              <c:idx val="42"/>
              <c:layout>
                <c:manualLayout>
                  <c:x val="-6.72514619883040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1.0721123712016836E-16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'M1'!$A$2:$A$48</c:f>
              <c:strCache>
                <c:ptCount val="47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  <c:pt idx="33">
                  <c:v>2016Q2</c:v>
                </c:pt>
                <c:pt idx="34">
                  <c:v>2016Q3</c:v>
                </c:pt>
                <c:pt idx="35">
                  <c:v>2016Q4</c:v>
                </c:pt>
                <c:pt idx="36">
                  <c:v>2017Q1</c:v>
                </c:pt>
                <c:pt idx="37">
                  <c:v>2017Q2</c:v>
                </c:pt>
                <c:pt idx="38">
                  <c:v>2017Q3</c:v>
                </c:pt>
                <c:pt idx="39">
                  <c:v>2017Q4</c:v>
                </c:pt>
                <c:pt idx="40">
                  <c:v>2018Q1</c:v>
                </c:pt>
                <c:pt idx="41">
                  <c:v>2018Q2</c:v>
                </c:pt>
                <c:pt idx="42">
                  <c:v>2018Q3</c:v>
                </c:pt>
                <c:pt idx="43">
                  <c:v>2018Q4</c:v>
                </c:pt>
                <c:pt idx="44">
                  <c:v>2019Q1</c:v>
                </c:pt>
                <c:pt idx="45">
                  <c:v>2019Q2</c:v>
                </c:pt>
                <c:pt idx="46">
                  <c:v>2019Q3</c:v>
                </c:pt>
              </c:strCache>
            </c:strRef>
          </c:cat>
          <c:val>
            <c:numRef>
              <c:f>'M1'!$Z$2:$Z$48</c:f>
              <c:numCache>
                <c:formatCode>0.0</c:formatCode>
                <c:ptCount val="47"/>
                <c:pt idx="0">
                  <c:v>779.55857260260461</c:v>
                </c:pt>
                <c:pt idx="1">
                  <c:v>867.86928573500768</c:v>
                </c:pt>
                <c:pt idx="2">
                  <c:v>983.65666492716628</c:v>
                </c:pt>
                <c:pt idx="3">
                  <c:v>989.23704677953162</c:v>
                </c:pt>
                <c:pt idx="4">
                  <c:v>932.72126335543601</c:v>
                </c:pt>
                <c:pt idx="5">
                  <c:v>993.0483560190338</c:v>
                </c:pt>
                <c:pt idx="6">
                  <c:v>1064.302400735859</c:v>
                </c:pt>
                <c:pt idx="7">
                  <c:v>1036.3742526289714</c:v>
                </c:pt>
                <c:pt idx="8">
                  <c:v>1026.4292421740713</c:v>
                </c:pt>
                <c:pt idx="9">
                  <c:v>1169.2487183184537</c:v>
                </c:pt>
                <c:pt idx="10">
                  <c:v>1333.0165314866415</c:v>
                </c:pt>
                <c:pt idx="11">
                  <c:v>1470.9010487634316</c:v>
                </c:pt>
                <c:pt idx="12">
                  <c:v>1492.896019301257</c:v>
                </c:pt>
                <c:pt idx="13">
                  <c:v>1716.3071366840136</c:v>
                </c:pt>
                <c:pt idx="14">
                  <c:v>2102.120106223123</c:v>
                </c:pt>
                <c:pt idx="15">
                  <c:v>2511.952744485834</c:v>
                </c:pt>
                <c:pt idx="16">
                  <c:v>3037.6941119596877</c:v>
                </c:pt>
                <c:pt idx="17">
                  <c:v>3537.0460257517611</c:v>
                </c:pt>
                <c:pt idx="18">
                  <c:v>4133.0972503413368</c:v>
                </c:pt>
                <c:pt idx="19">
                  <c:v>4408.1868078379002</c:v>
                </c:pt>
                <c:pt idx="20">
                  <c:v>4583.7495062654825</c:v>
                </c:pt>
                <c:pt idx="21">
                  <c:v>5014.3959984856738</c:v>
                </c:pt>
                <c:pt idx="22">
                  <c:v>5529.567501336438</c:v>
                </c:pt>
                <c:pt idx="23">
                  <c:v>5471.3953159286248</c:v>
                </c:pt>
                <c:pt idx="24">
                  <c:v>5482.1460768613351</c:v>
                </c:pt>
                <c:pt idx="25">
                  <c:v>5915.1328791568976</c:v>
                </c:pt>
                <c:pt idx="26">
                  <c:v>6308.6277306671482</c:v>
                </c:pt>
                <c:pt idx="27">
                  <c:v>6204.6154180923322</c:v>
                </c:pt>
                <c:pt idx="28">
                  <c:v>5968.1880768516112</c:v>
                </c:pt>
                <c:pt idx="29">
                  <c:v>6332.9814757933646</c:v>
                </c:pt>
                <c:pt idx="30">
                  <c:v>6587.8639757609581</c:v>
                </c:pt>
                <c:pt idx="31">
                  <c:v>6491.1348283685656</c:v>
                </c:pt>
                <c:pt idx="32">
                  <c:v>6270.4926225488489</c:v>
                </c:pt>
                <c:pt idx="33">
                  <c:v>6538.9235320432781</c:v>
                </c:pt>
                <c:pt idx="34">
                  <c:v>6755.042266347511</c:v>
                </c:pt>
                <c:pt idx="35">
                  <c:v>6586.8442659451894</c:v>
                </c:pt>
                <c:pt idx="36">
                  <c:v>6481.9483639269174</c:v>
                </c:pt>
                <c:pt idx="37">
                  <c:v>7052.1080340856397</c:v>
                </c:pt>
                <c:pt idx="38">
                  <c:v>7560.1852891088629</c:v>
                </c:pt>
                <c:pt idx="39">
                  <c:v>7891.6943517768141</c:v>
                </c:pt>
                <c:pt idx="40">
                  <c:v>7855.9053494298932</c:v>
                </c:pt>
                <c:pt idx="41">
                  <c:v>8337.6818126129201</c:v>
                </c:pt>
                <c:pt idx="42">
                  <c:v>8908.0172734285079</c:v>
                </c:pt>
                <c:pt idx="43">
                  <c:v>8969.1507563073083</c:v>
                </c:pt>
                <c:pt idx="44">
                  <c:v>8735.0026976815261</c:v>
                </c:pt>
                <c:pt idx="45">
                  <c:v>9168.6866212945988</c:v>
                </c:pt>
                <c:pt idx="46">
                  <c:v>9836.8012827312978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854224"/>
        <c:axId val="896848240"/>
      </c:lineChart>
      <c:catAx>
        <c:axId val="89685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48240"/>
        <c:crosses val="autoZero"/>
        <c:auto val="1"/>
        <c:lblAlgn val="ctr"/>
        <c:lblOffset val="100"/>
        <c:noMultiLvlLbl val="0"/>
      </c:catAx>
      <c:valAx>
        <c:axId val="89684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5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8648293963255"/>
          <c:y val="9.7222222222222224E-2"/>
          <c:w val="0.8571961942257218"/>
          <c:h val="0.67500801983085446"/>
        </c:manualLayout>
      </c:layout>
      <c:lineChart>
        <c:grouping val="standard"/>
        <c:varyColors val="0"/>
        <c:ser>
          <c:idx val="0"/>
          <c:order val="0"/>
          <c:tx>
            <c:v>RM1_s.a._actual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'M1'!$L$2:$L$44</c:f>
              <c:numCache>
                <c:formatCode>0.0</c:formatCode>
                <c:ptCount val="43"/>
                <c:pt idx="0">
                  <c:v>5266.0642878839999</c:v>
                </c:pt>
                <c:pt idx="1">
                  <c:v>5444.5445047490002</c:v>
                </c:pt>
                <c:pt idx="2">
                  <c:v>5649.8617461000003</c:v>
                </c:pt>
                <c:pt idx="3">
                  <c:v>5629.7199863919996</c:v>
                </c:pt>
                <c:pt idx="4">
                  <c:v>4904.4857689330001</c:v>
                </c:pt>
                <c:pt idx="5">
                  <c:v>4409.7763869459995</c:v>
                </c:pt>
                <c:pt idx="6">
                  <c:v>4448.0976342519998</c:v>
                </c:pt>
                <c:pt idx="7">
                  <c:v>4818.8015690259999</c:v>
                </c:pt>
                <c:pt idx="8">
                  <c:v>5092.9217031050002</c:v>
                </c:pt>
                <c:pt idx="9">
                  <c:v>5098.5322198229997</c:v>
                </c:pt>
                <c:pt idx="10">
                  <c:v>5575.2495886630004</c:v>
                </c:pt>
                <c:pt idx="11">
                  <c:v>5630.894881661</c:v>
                </c:pt>
                <c:pt idx="12">
                  <c:v>6215.9650968489996</c:v>
                </c:pt>
                <c:pt idx="13">
                  <c:v>6555.3912477169997</c:v>
                </c:pt>
                <c:pt idx="14">
                  <c:v>5737.8859975750001</c:v>
                </c:pt>
                <c:pt idx="15">
                  <c:v>4871.0916650580002</c:v>
                </c:pt>
                <c:pt idx="16">
                  <c:v>4562.7304874700003</c:v>
                </c:pt>
                <c:pt idx="17">
                  <c:v>5079.9154844639997</c:v>
                </c:pt>
                <c:pt idx="18">
                  <c:v>5481.1137075300003</c:v>
                </c:pt>
                <c:pt idx="19">
                  <c:v>5450.0651348560004</c:v>
                </c:pt>
                <c:pt idx="20">
                  <c:v>5879.3347376840002</c:v>
                </c:pt>
                <c:pt idx="21">
                  <c:v>6063.8546493140002</c:v>
                </c:pt>
                <c:pt idx="22">
                  <c:v>6085.2198927740001</c:v>
                </c:pt>
                <c:pt idx="23">
                  <c:v>5673.0849579360001</c:v>
                </c:pt>
                <c:pt idx="24">
                  <c:v>5582.2883800030004</c:v>
                </c:pt>
                <c:pt idx="25">
                  <c:v>5591.9701240309996</c:v>
                </c:pt>
                <c:pt idx="26">
                  <c:v>5484.6657172750001</c:v>
                </c:pt>
                <c:pt idx="27">
                  <c:v>5512.6714526570004</c:v>
                </c:pt>
                <c:pt idx="28">
                  <c:v>5241.9265056590002</c:v>
                </c:pt>
                <c:pt idx="29">
                  <c:v>5268.3391286180004</c:v>
                </c:pt>
                <c:pt idx="30">
                  <c:v>5073.9127773319997</c:v>
                </c:pt>
                <c:pt idx="31">
                  <c:v>5038.7277290769998</c:v>
                </c:pt>
                <c:pt idx="32">
                  <c:v>4925.9853308250003</c:v>
                </c:pt>
                <c:pt idx="33">
                  <c:v>4661.8457471239999</c:v>
                </c:pt>
                <c:pt idx="34">
                  <c:v>4634.3467610329999</c:v>
                </c:pt>
                <c:pt idx="35">
                  <c:v>5255.0611511139996</c:v>
                </c:pt>
                <c:pt idx="36">
                  <c:v>5508.0560088680004</c:v>
                </c:pt>
                <c:pt idx="37">
                  <c:v>5708.2305208440002</c:v>
                </c:pt>
                <c:pt idx="38">
                  <c:v>5976.9095567699997</c:v>
                </c:pt>
                <c:pt idx="39">
                  <c:v>6524.7070112379997</c:v>
                </c:pt>
                <c:pt idx="40">
                  <c:v>7095.4122858159999</c:v>
                </c:pt>
                <c:pt idx="41">
                  <c:v>6952.9431513250001</c:v>
                </c:pt>
                <c:pt idx="42">
                  <c:v>7109.8931037660004</c:v>
                </c:pt>
              </c:numCache>
            </c:numRef>
          </c:val>
          <c:smooth val="0"/>
        </c:ser>
        <c:ser>
          <c:idx val="1"/>
          <c:order val="1"/>
          <c:tx>
            <c:v>RM1_s.a._forecast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'M1'!$X$2:$X$48</c:f>
              <c:numCache>
                <c:formatCode>0.0</c:formatCode>
                <c:ptCount val="47"/>
                <c:pt idx="0">
                  <c:v>5175.7541207636741</c:v>
                </c:pt>
                <c:pt idx="1">
                  <c:v>5321.729587899903</c:v>
                </c:pt>
                <c:pt idx="2">
                  <c:v>5490.0707624903835</c:v>
                </c:pt>
                <c:pt idx="3">
                  <c:v>5569.9837014503591</c:v>
                </c:pt>
                <c:pt idx="4">
                  <c:v>5430.3809270452311</c:v>
                </c:pt>
                <c:pt idx="5">
                  <c:v>5258.2014000062682</c:v>
                </c:pt>
                <c:pt idx="6">
                  <c:v>5291.5601734426436</c:v>
                </c:pt>
                <c:pt idx="7">
                  <c:v>5239.6939846250216</c:v>
                </c:pt>
                <c:pt idx="8">
                  <c:v>5449.0678923816113</c:v>
                </c:pt>
                <c:pt idx="9">
                  <c:v>5835.9586626784831</c:v>
                </c:pt>
                <c:pt idx="10">
                  <c:v>6191.1812350170412</c:v>
                </c:pt>
                <c:pt idx="11">
                  <c:v>6843.9736562519092</c:v>
                </c:pt>
                <c:pt idx="12">
                  <c:v>7180.8645392670569</c:v>
                </c:pt>
                <c:pt idx="13">
                  <c:v>7518.2206681712541</c:v>
                </c:pt>
                <c:pt idx="14">
                  <c:v>6806.0718633946499</c:v>
                </c:pt>
                <c:pt idx="15">
                  <c:v>6517.2991098006032</c:v>
                </c:pt>
                <c:pt idx="16">
                  <c:v>6921.1051382387896</c:v>
                </c:pt>
                <c:pt idx="17">
                  <c:v>7481.1410944983345</c:v>
                </c:pt>
                <c:pt idx="18">
                  <c:v>7966.832792204068</c:v>
                </c:pt>
                <c:pt idx="19">
                  <c:v>8255.7462268365489</c:v>
                </c:pt>
                <c:pt idx="20">
                  <c:v>8593.0000535077052</c:v>
                </c:pt>
                <c:pt idx="21">
                  <c:v>8684.5343728594635</c:v>
                </c:pt>
                <c:pt idx="22">
                  <c:v>9044.3460308877911</c:v>
                </c:pt>
                <c:pt idx="23">
                  <c:v>8874.6729791085618</c:v>
                </c:pt>
                <c:pt idx="24">
                  <c:v>8796.005311442068</c:v>
                </c:pt>
                <c:pt idx="25">
                  <c:v>8818.8067741647792</c:v>
                </c:pt>
                <c:pt idx="26">
                  <c:v>8607.6102609699956</c:v>
                </c:pt>
                <c:pt idx="27">
                  <c:v>8365.546067988198</c:v>
                </c:pt>
                <c:pt idx="28">
                  <c:v>8234.4840367553625</c:v>
                </c:pt>
                <c:pt idx="29">
                  <c:v>8121.9882604142103</c:v>
                </c:pt>
                <c:pt idx="30">
                  <c:v>7939.3131085294599</c:v>
                </c:pt>
                <c:pt idx="31">
                  <c:v>7824.0062085704794</c:v>
                </c:pt>
                <c:pt idx="32">
                  <c:v>7724.7338569047834</c:v>
                </c:pt>
                <c:pt idx="33">
                  <c:v>7435.3373682558486</c:v>
                </c:pt>
                <c:pt idx="34">
                  <c:v>7272.3905428071039</c:v>
                </c:pt>
                <c:pt idx="35">
                  <c:v>7132.4937186164798</c:v>
                </c:pt>
                <c:pt idx="36">
                  <c:v>7264.4554759835173</c:v>
                </c:pt>
                <c:pt idx="37">
                  <c:v>7547.8821540712488</c:v>
                </c:pt>
                <c:pt idx="38">
                  <c:v>7590.1821652461622</c:v>
                </c:pt>
                <c:pt idx="39">
                  <c:v>8139.3508382036389</c:v>
                </c:pt>
                <c:pt idx="40">
                  <c:v>8454.5299329496538</c:v>
                </c:pt>
                <c:pt idx="41">
                  <c:v>8477.09869882778</c:v>
                </c:pt>
                <c:pt idx="42">
                  <c:v>8574.4968771945078</c:v>
                </c:pt>
                <c:pt idx="43">
                  <c:v>8673.0979868453196</c:v>
                </c:pt>
                <c:pt idx="44">
                  <c:v>8772.9502334743684</c:v>
                </c:pt>
                <c:pt idx="45">
                  <c:v>8874.0379242636609</c:v>
                </c:pt>
                <c:pt idx="46">
                  <c:v>8976.3457780063072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849872"/>
        <c:axId val="896856944"/>
      </c:lineChart>
      <c:catAx>
        <c:axId val="8968498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56944"/>
        <c:crosses val="autoZero"/>
        <c:auto val="1"/>
        <c:lblAlgn val="ctr"/>
        <c:lblOffset val="100"/>
        <c:noMultiLvlLbl val="0"/>
      </c:catAx>
      <c:valAx>
        <c:axId val="8968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84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chart" Target="../charts/chart8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7.xml"/><Relationship Id="rId2" Type="http://schemas.openxmlformats.org/officeDocument/2006/relationships/image" Target="../media/image2.png"/><Relationship Id="rId16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6.xml"/><Relationship Id="rId5" Type="http://schemas.openxmlformats.org/officeDocument/2006/relationships/chart" Target="../charts/chart3.xml"/><Relationship Id="rId15" Type="http://schemas.openxmlformats.org/officeDocument/2006/relationships/chart" Target="../charts/chart10.xml"/><Relationship Id="rId10" Type="http://schemas.openxmlformats.org/officeDocument/2006/relationships/image" Target="../media/image5.png"/><Relationship Id="rId4" Type="http://schemas.openxmlformats.org/officeDocument/2006/relationships/chart" Target="../charts/chart2.xml"/><Relationship Id="rId9" Type="http://schemas.openxmlformats.org/officeDocument/2006/relationships/image" Target="../media/image4.png"/><Relationship Id="rId14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49</xdr:row>
      <xdr:rowOff>19050</xdr:rowOff>
    </xdr:from>
    <xdr:to>
      <xdr:col>9</xdr:col>
      <xdr:colOff>390525</xdr:colOff>
      <xdr:row>54</xdr:row>
      <xdr:rowOff>58897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11277600"/>
          <a:ext cx="1504950" cy="992347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49</xdr:row>
      <xdr:rowOff>123825</xdr:rowOff>
    </xdr:from>
    <xdr:to>
      <xdr:col>2</xdr:col>
      <xdr:colOff>419100</xdr:colOff>
      <xdr:row>55</xdr:row>
      <xdr:rowOff>23582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1382375"/>
          <a:ext cx="1724025" cy="1042757"/>
        </a:xfrm>
        <a:prstGeom prst="rect">
          <a:avLst/>
        </a:prstGeom>
      </xdr:spPr>
    </xdr:pic>
    <xdr:clientData/>
  </xdr:twoCellAnchor>
  <xdr:twoCellAnchor>
    <xdr:from>
      <xdr:col>10</xdr:col>
      <xdr:colOff>57150</xdr:colOff>
      <xdr:row>48</xdr:row>
      <xdr:rowOff>404812</xdr:rowOff>
    </xdr:from>
    <xdr:to>
      <xdr:col>15</xdr:col>
      <xdr:colOff>371475</xdr:colOff>
      <xdr:row>54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55</xdr:row>
      <xdr:rowOff>138112</xdr:rowOff>
    </xdr:from>
    <xdr:to>
      <xdr:col>5</xdr:col>
      <xdr:colOff>171450</xdr:colOff>
      <xdr:row>67</xdr:row>
      <xdr:rowOff>133350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180976</xdr:colOff>
      <xdr:row>55</xdr:row>
      <xdr:rowOff>176212</xdr:rowOff>
    </xdr:from>
    <xdr:to>
      <xdr:col>10</xdr:col>
      <xdr:colOff>409575</xdr:colOff>
      <xdr:row>67</xdr:row>
      <xdr:rowOff>180975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55</xdr:row>
      <xdr:rowOff>152400</xdr:rowOff>
    </xdr:from>
    <xdr:to>
      <xdr:col>16</xdr:col>
      <xdr:colOff>323850</xdr:colOff>
      <xdr:row>67</xdr:row>
      <xdr:rowOff>157163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581025</xdr:colOff>
      <xdr:row>55</xdr:row>
      <xdr:rowOff>147637</xdr:rowOff>
    </xdr:from>
    <xdr:to>
      <xdr:col>22</xdr:col>
      <xdr:colOff>561975</xdr:colOff>
      <xdr:row>67</xdr:row>
      <xdr:rowOff>180975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14</xdr:col>
      <xdr:colOff>485775</xdr:colOff>
      <xdr:row>69</xdr:row>
      <xdr:rowOff>19050</xdr:rowOff>
    </xdr:from>
    <xdr:to>
      <xdr:col>19</xdr:col>
      <xdr:colOff>513965</xdr:colOff>
      <xdr:row>86</xdr:row>
      <xdr:rowOff>9121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858375" y="15278100"/>
          <a:ext cx="3076190" cy="32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504825</xdr:colOff>
      <xdr:row>87</xdr:row>
      <xdr:rowOff>152400</xdr:rowOff>
    </xdr:from>
    <xdr:to>
      <xdr:col>19</xdr:col>
      <xdr:colOff>609206</xdr:colOff>
      <xdr:row>104</xdr:row>
      <xdr:rowOff>123424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877425" y="18840450"/>
          <a:ext cx="3152381" cy="3209524"/>
        </a:xfrm>
        <a:prstGeom prst="rect">
          <a:avLst/>
        </a:prstGeom>
      </xdr:spPr>
    </xdr:pic>
    <xdr:clientData/>
  </xdr:twoCellAnchor>
  <xdr:twoCellAnchor editAs="oneCell">
    <xdr:from>
      <xdr:col>14</xdr:col>
      <xdr:colOff>333375</xdr:colOff>
      <xdr:row>105</xdr:row>
      <xdr:rowOff>142875</xdr:rowOff>
    </xdr:from>
    <xdr:to>
      <xdr:col>19</xdr:col>
      <xdr:colOff>399661</xdr:colOff>
      <xdr:row>122</xdr:row>
      <xdr:rowOff>104375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705975" y="22259925"/>
          <a:ext cx="3114286" cy="3200000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56</xdr:row>
      <xdr:rowOff>0</xdr:rowOff>
    </xdr:from>
    <xdr:to>
      <xdr:col>30</xdr:col>
      <xdr:colOff>161925</xdr:colOff>
      <xdr:row>68</xdr:row>
      <xdr:rowOff>33338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457200</xdr:colOff>
      <xdr:row>55</xdr:row>
      <xdr:rowOff>80962</xdr:rowOff>
    </xdr:from>
    <xdr:to>
      <xdr:col>38</xdr:col>
      <xdr:colOff>152400</xdr:colOff>
      <xdr:row>69</xdr:row>
      <xdr:rowOff>157162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38100</xdr:colOff>
      <xdr:row>88</xdr:row>
      <xdr:rowOff>147637</xdr:rowOff>
    </xdr:from>
    <xdr:to>
      <xdr:col>40</xdr:col>
      <xdr:colOff>361950</xdr:colOff>
      <xdr:row>103</xdr:row>
      <xdr:rowOff>33337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295275</xdr:colOff>
      <xdr:row>73</xdr:row>
      <xdr:rowOff>38100</xdr:rowOff>
    </xdr:from>
    <xdr:to>
      <xdr:col>31</xdr:col>
      <xdr:colOff>600075</xdr:colOff>
      <xdr:row>87</xdr:row>
      <xdr:rowOff>114300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276225</xdr:colOff>
      <xdr:row>88</xdr:row>
      <xdr:rowOff>152400</xdr:rowOff>
    </xdr:from>
    <xdr:to>
      <xdr:col>31</xdr:col>
      <xdr:colOff>542925</xdr:colOff>
      <xdr:row>103</xdr:row>
      <xdr:rowOff>38100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0</xdr:colOff>
      <xdr:row>73</xdr:row>
      <xdr:rowOff>0</xdr:rowOff>
    </xdr:from>
    <xdr:to>
      <xdr:col>40</xdr:col>
      <xdr:colOff>304800</xdr:colOff>
      <xdr:row>87</xdr:row>
      <xdr:rowOff>76200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49</xdr:row>
      <xdr:rowOff>104775</xdr:rowOff>
    </xdr:from>
    <xdr:to>
      <xdr:col>9</xdr:col>
      <xdr:colOff>161650</xdr:colOff>
      <xdr:row>57</xdr:row>
      <xdr:rowOff>9346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1563350"/>
          <a:ext cx="2200000" cy="14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49</xdr:row>
      <xdr:rowOff>28575</xdr:rowOff>
    </xdr:from>
    <xdr:to>
      <xdr:col>3</xdr:col>
      <xdr:colOff>209268</xdr:colOff>
      <xdr:row>56</xdr:row>
      <xdr:rowOff>104599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11487150"/>
          <a:ext cx="2257143" cy="1409524"/>
        </a:xfrm>
        <a:prstGeom prst="rect">
          <a:avLst/>
        </a:prstGeom>
      </xdr:spPr>
    </xdr:pic>
    <xdr:clientData/>
  </xdr:twoCellAnchor>
  <xdr:twoCellAnchor editAs="oneCell">
    <xdr:from>
      <xdr:col>14</xdr:col>
      <xdr:colOff>438150</xdr:colOff>
      <xdr:row>51</xdr:row>
      <xdr:rowOff>0</xdr:rowOff>
    </xdr:from>
    <xdr:to>
      <xdr:col>19</xdr:col>
      <xdr:colOff>447293</xdr:colOff>
      <xdr:row>67</xdr:row>
      <xdr:rowOff>142476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86950" y="11839575"/>
          <a:ext cx="3057143" cy="31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371475</xdr:colOff>
      <xdr:row>69</xdr:row>
      <xdr:rowOff>104775</xdr:rowOff>
    </xdr:from>
    <xdr:to>
      <xdr:col>19</xdr:col>
      <xdr:colOff>437761</xdr:colOff>
      <xdr:row>86</xdr:row>
      <xdr:rowOff>66275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20275" y="15373350"/>
          <a:ext cx="3114286" cy="32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352425</xdr:colOff>
      <xdr:row>87</xdr:row>
      <xdr:rowOff>133350</xdr:rowOff>
    </xdr:from>
    <xdr:to>
      <xdr:col>19</xdr:col>
      <xdr:colOff>409187</xdr:colOff>
      <xdr:row>104</xdr:row>
      <xdr:rowOff>113898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801225" y="18830925"/>
          <a:ext cx="3104762" cy="32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11</xdr:col>
      <xdr:colOff>123325</xdr:colOff>
      <xdr:row>11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81000"/>
          <a:ext cx="5609725" cy="1714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352000</xdr:colOff>
      <xdr:row>12</xdr:row>
      <xdr:rowOff>161690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3400000" cy="1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6</xdr:col>
      <xdr:colOff>28190</xdr:colOff>
      <xdr:row>24</xdr:row>
      <xdr:rowOff>133119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857500"/>
          <a:ext cx="3076190" cy="1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abSelected="1" topLeftCell="X75" workbookViewId="0">
      <selection activeCell="AJ108" sqref="AJ108"/>
    </sheetView>
  </sheetViews>
  <sheetFormatPr defaultRowHeight="15" x14ac:dyDescent="0.25"/>
  <cols>
    <col min="2" max="2" width="14.140625" customWidth="1"/>
    <col min="3" max="3" width="13.42578125" customWidth="1"/>
    <col min="7" max="7" width="12.42578125" customWidth="1"/>
    <col min="10" max="10" width="11.5703125" customWidth="1"/>
    <col min="20" max="20" width="11.85546875" customWidth="1"/>
    <col min="22" max="22" width="10.28515625" customWidth="1"/>
  </cols>
  <sheetData>
    <row r="1" spans="1:28" ht="121.5" customHeight="1" x14ac:dyDescent="0.25">
      <c r="A1" s="4"/>
      <c r="B1" s="7" t="s">
        <v>44</v>
      </c>
      <c r="C1" s="31" t="s">
        <v>43</v>
      </c>
      <c r="E1" s="9" t="s">
        <v>46</v>
      </c>
      <c r="F1" s="9" t="s">
        <v>47</v>
      </c>
      <c r="G1" s="9" t="s">
        <v>48</v>
      </c>
      <c r="I1" s="9" t="s">
        <v>52</v>
      </c>
      <c r="K1" s="15" t="s">
        <v>56</v>
      </c>
      <c r="L1" s="14" t="s">
        <v>57</v>
      </c>
      <c r="M1" s="13" t="s">
        <v>58</v>
      </c>
      <c r="N1" s="13" t="s">
        <v>59</v>
      </c>
      <c r="O1" s="13" t="s">
        <v>60</v>
      </c>
      <c r="Q1" s="13" t="s">
        <v>61</v>
      </c>
      <c r="S1" s="13" t="s">
        <v>77</v>
      </c>
      <c r="T1" s="13" t="s">
        <v>78</v>
      </c>
      <c r="V1" s="13" t="s">
        <v>80</v>
      </c>
      <c r="W1" s="13" t="s">
        <v>81</v>
      </c>
      <c r="X1" s="13" t="s">
        <v>82</v>
      </c>
      <c r="Y1" s="13" t="s">
        <v>84</v>
      </c>
      <c r="Z1" s="13" t="s">
        <v>89</v>
      </c>
      <c r="AA1" s="13"/>
      <c r="AB1" s="14" t="s">
        <v>57</v>
      </c>
    </row>
    <row r="2" spans="1:28" x14ac:dyDescent="0.25">
      <c r="A2" s="35" t="s">
        <v>0</v>
      </c>
      <c r="B2" s="6">
        <v>793.93696166666655</v>
      </c>
      <c r="C2" s="32">
        <v>777.74911999999995</v>
      </c>
      <c r="E2" s="8">
        <v>104</v>
      </c>
      <c r="F2" s="10">
        <f>E2/100</f>
        <v>1.04</v>
      </c>
      <c r="G2" s="34">
        <f t="shared" ref="G2:G41" si="0">G3/F2</f>
        <v>0.15921118875709853</v>
      </c>
      <c r="I2" s="5">
        <f>B2/G2</f>
        <v>4986.6907462008912</v>
      </c>
      <c r="J2" s="17">
        <v>39448</v>
      </c>
      <c r="K2" s="16">
        <v>4986.6907462010004</v>
      </c>
      <c r="L2" s="16">
        <v>5266.0642878839999</v>
      </c>
      <c r="M2" s="16">
        <v>5272.3704323490001</v>
      </c>
      <c r="N2" s="16">
        <v>0.94694832299999998</v>
      </c>
      <c r="O2" s="16">
        <v>0.99880392600000001</v>
      </c>
      <c r="Q2" s="4"/>
      <c r="S2" s="10">
        <f>LN(L2)</f>
        <v>8.5690385480873186</v>
      </c>
      <c r="T2" s="10"/>
      <c r="V2" s="4"/>
      <c r="W2" s="10">
        <f>S2</f>
        <v>8.5690385480873186</v>
      </c>
      <c r="X2" s="5">
        <f>POWER(2.7128,W2)</f>
        <v>5175.7541207636741</v>
      </c>
      <c r="Y2" s="5">
        <f>X2+AB2</f>
        <v>4896.3805790806746</v>
      </c>
      <c r="Z2" s="5">
        <f>Y2*G2</f>
        <v>779.55857260260461</v>
      </c>
      <c r="AB2" s="5">
        <v>-279.37354168299953</v>
      </c>
    </row>
    <row r="3" spans="1:28" x14ac:dyDescent="0.25">
      <c r="A3" s="35" t="s">
        <v>1</v>
      </c>
      <c r="B3" s="6">
        <v>888.20493499999998</v>
      </c>
      <c r="C3" s="32">
        <v>871.47163000000012</v>
      </c>
      <c r="E3" s="8">
        <v>103.1</v>
      </c>
      <c r="F3" s="10">
        <f t="shared" ref="F3:F48" si="1">E3/100</f>
        <v>1.0309999999999999</v>
      </c>
      <c r="G3" s="34">
        <f t="shared" si="0"/>
        <v>0.16557963630738248</v>
      </c>
      <c r="I3" s="5">
        <f>B3/G3</f>
        <v>5364.2160038999837</v>
      </c>
      <c r="J3" s="17">
        <v>39539</v>
      </c>
      <c r="K3" s="16">
        <v>5364.2160039</v>
      </c>
      <c r="L3" s="16">
        <v>5444.5445047490002</v>
      </c>
      <c r="M3" s="16">
        <v>5438.4473440960001</v>
      </c>
      <c r="N3" s="16">
        <v>0.98524605700000001</v>
      </c>
      <c r="O3" s="16">
        <v>1.001121122</v>
      </c>
      <c r="Q3" s="5">
        <f>L3-L2</f>
        <v>178.48021686500033</v>
      </c>
      <c r="S3" s="10">
        <f t="shared" ref="S3:S44" si="2">LN(L3)</f>
        <v>8.6023693780109483</v>
      </c>
      <c r="T3" s="10">
        <f>S3-S2</f>
        <v>3.3330829923629679E-2</v>
      </c>
      <c r="V3" s="4">
        <f>1.148*W!T3</f>
        <v>3.6774569796140973E-2</v>
      </c>
      <c r="W3" s="10">
        <f>W2+V3</f>
        <v>8.6058131178834589</v>
      </c>
      <c r="X3" s="5">
        <f t="shared" ref="X3:X48" si="3">POWER(2.71,W3)</f>
        <v>5321.729587899903</v>
      </c>
      <c r="Y3" s="5">
        <f>X3+AB3</f>
        <v>5241.4010870509028</v>
      </c>
      <c r="Z3" s="5">
        <f>Y3*G3</f>
        <v>867.86928573500768</v>
      </c>
      <c r="AB3" s="5">
        <v>-80.328500849000193</v>
      </c>
    </row>
    <row r="4" spans="1:28" x14ac:dyDescent="0.25">
      <c r="A4" s="35" t="s">
        <v>2</v>
      </c>
      <c r="B4" s="6">
        <v>1010.9350000000001</v>
      </c>
      <c r="C4" s="32">
        <v>956.76313000000016</v>
      </c>
      <c r="E4" s="8">
        <v>102</v>
      </c>
      <c r="F4" s="10">
        <f t="shared" si="1"/>
        <v>1.02</v>
      </c>
      <c r="G4" s="34">
        <f t="shared" si="0"/>
        <v>0.17071260503291133</v>
      </c>
      <c r="I4" s="5">
        <f>B4/G4</f>
        <v>5921.85327969838</v>
      </c>
      <c r="J4" s="17">
        <v>39630</v>
      </c>
      <c r="K4" s="16">
        <v>5921.8532796979998</v>
      </c>
      <c r="L4" s="16">
        <v>5649.8617461000003</v>
      </c>
      <c r="M4" s="16">
        <v>5661.5550669699996</v>
      </c>
      <c r="N4" s="16">
        <v>1.0481412720000001</v>
      </c>
      <c r="O4" s="16">
        <v>0.99793461000000006</v>
      </c>
      <c r="Q4" s="5">
        <f t="shared" ref="Q4:Q44" si="4">L4-L3</f>
        <v>205.31724135100012</v>
      </c>
      <c r="S4" s="10">
        <f t="shared" si="2"/>
        <v>8.6393863541242837</v>
      </c>
      <c r="T4" s="10">
        <f t="shared" ref="T4:T44" si="5">S4-S3</f>
        <v>3.7016976113335431E-2</v>
      </c>
      <c r="V4" s="4">
        <f>1.148*W!T4</f>
        <v>3.1238102613165394E-2</v>
      </c>
      <c r="W4" s="10">
        <f>W3+V4</f>
        <v>8.637051220496625</v>
      </c>
      <c r="X4" s="5">
        <f t="shared" si="3"/>
        <v>5490.0707624903835</v>
      </c>
      <c r="Y4" s="5">
        <f>X4+AB4</f>
        <v>5762.0622960883829</v>
      </c>
      <c r="Z4" s="5">
        <f>Y4*G4</f>
        <v>983.65666492716628</v>
      </c>
      <c r="AB4" s="5">
        <v>271.99153359799948</v>
      </c>
    </row>
    <row r="5" spans="1:28" x14ac:dyDescent="0.25">
      <c r="A5" s="35" t="s">
        <v>3</v>
      </c>
      <c r="B5" s="6">
        <v>999.63873833333344</v>
      </c>
      <c r="C5" s="32">
        <v>989.11941999999988</v>
      </c>
      <c r="E5" s="8">
        <v>103.6</v>
      </c>
      <c r="F5" s="10">
        <f t="shared" si="1"/>
        <v>1.036</v>
      </c>
      <c r="G5" s="34">
        <f t="shared" si="0"/>
        <v>0.17412685713356957</v>
      </c>
      <c r="I5" s="5">
        <f>B5/G5</f>
        <v>5740.8647625594522</v>
      </c>
      <c r="J5" s="17">
        <v>39722</v>
      </c>
      <c r="K5" s="16">
        <v>5740.8647625590002</v>
      </c>
      <c r="L5" s="16">
        <v>5629.7199863919996</v>
      </c>
      <c r="M5" s="16">
        <v>5582.392466364</v>
      </c>
      <c r="N5" s="16">
        <v>1.019742505</v>
      </c>
      <c r="O5" s="16">
        <v>1.0084779989999999</v>
      </c>
      <c r="Q5" s="5">
        <f t="shared" si="4"/>
        <v>-20.141759708000791</v>
      </c>
      <c r="S5" s="10">
        <f t="shared" si="2"/>
        <v>8.6358149839096487</v>
      </c>
      <c r="T5" s="10">
        <f t="shared" si="5"/>
        <v>-3.5713702146349391E-3</v>
      </c>
      <c r="V5" s="4">
        <f>1.148*W!T5</f>
        <v>1.4495213210864376E-2</v>
      </c>
      <c r="W5" s="10">
        <f t="shared" ref="W5:W48" si="6">W4+V5</f>
        <v>8.6515464337074892</v>
      </c>
      <c r="X5" s="5">
        <f t="shared" si="3"/>
        <v>5569.9837014503591</v>
      </c>
      <c r="Y5" s="5">
        <f>X5+AB5</f>
        <v>5681.1284776173597</v>
      </c>
      <c r="Z5" s="5">
        <f>Y5*G5</f>
        <v>989.23704677953162</v>
      </c>
      <c r="AB5" s="5">
        <v>111.1447761670006</v>
      </c>
    </row>
    <row r="6" spans="1:28" x14ac:dyDescent="0.25">
      <c r="A6" s="35" t="s">
        <v>4</v>
      </c>
      <c r="B6" s="6">
        <v>837.85218333333341</v>
      </c>
      <c r="C6" s="32">
        <v>926.37348000000009</v>
      </c>
      <c r="E6" s="8">
        <v>106</v>
      </c>
      <c r="F6" s="10">
        <f t="shared" si="1"/>
        <v>1.06</v>
      </c>
      <c r="G6" s="34">
        <f t="shared" si="0"/>
        <v>0.18039542399037808</v>
      </c>
      <c r="I6" s="5">
        <f>B6/G6</f>
        <v>4644.5312458592225</v>
      </c>
      <c r="J6" s="17">
        <v>39814</v>
      </c>
      <c r="K6" s="16">
        <v>4644.5312458589997</v>
      </c>
      <c r="L6" s="16">
        <v>4904.4857689330001</v>
      </c>
      <c r="M6" s="16">
        <v>4921.8718770900005</v>
      </c>
      <c r="N6" s="16">
        <v>0.946996579</v>
      </c>
      <c r="O6" s="16">
        <v>0.99646758199999996</v>
      </c>
      <c r="Q6" s="5">
        <f t="shared" si="4"/>
        <v>-725.23421745899941</v>
      </c>
      <c r="S6" s="10">
        <f t="shared" si="2"/>
        <v>8.4979055283655391</v>
      </c>
      <c r="T6" s="10">
        <f t="shared" si="5"/>
        <v>-0.1379094555441096</v>
      </c>
      <c r="V6" s="4">
        <f>1.148*W!T6</f>
        <v>-2.546053339150714E-2</v>
      </c>
      <c r="W6" s="10">
        <f t="shared" si="6"/>
        <v>8.6260859003159815</v>
      </c>
      <c r="X6" s="5">
        <f t="shared" si="3"/>
        <v>5430.3809270452311</v>
      </c>
      <c r="Y6" s="5">
        <f>X6+AB6</f>
        <v>5170.4264039712307</v>
      </c>
      <c r="Z6" s="5">
        <f>Y6*G6</f>
        <v>932.72126335543601</v>
      </c>
      <c r="AB6" s="5">
        <v>-259.95452307400046</v>
      </c>
    </row>
    <row r="7" spans="1:28" x14ac:dyDescent="0.25">
      <c r="A7" s="35" t="s">
        <v>5</v>
      </c>
      <c r="B7" s="6">
        <v>830.81324666666683</v>
      </c>
      <c r="C7" s="32">
        <v>996.09600999999998</v>
      </c>
      <c r="E7" s="8">
        <v>101.1</v>
      </c>
      <c r="F7" s="10">
        <f t="shared" si="1"/>
        <v>1.0109999999999999</v>
      </c>
      <c r="G7" s="34">
        <f t="shared" si="0"/>
        <v>0.19121914942980078</v>
      </c>
      <c r="I7" s="5">
        <f>B7/G7</f>
        <v>4344.8224152449229</v>
      </c>
      <c r="J7" s="17">
        <v>39904</v>
      </c>
      <c r="K7" s="16">
        <v>4344.8224152450002</v>
      </c>
      <c r="L7" s="16">
        <v>4409.7763869459995</v>
      </c>
      <c r="M7" s="16">
        <v>4424.9439646889996</v>
      </c>
      <c r="N7" s="16">
        <v>0.98527046100000004</v>
      </c>
      <c r="O7" s="16">
        <v>0.99657225500000002</v>
      </c>
      <c r="Q7" s="5">
        <f t="shared" si="4"/>
        <v>-494.7093819870006</v>
      </c>
      <c r="S7" s="10">
        <f t="shared" si="2"/>
        <v>8.391579261247367</v>
      </c>
      <c r="T7" s="10">
        <f t="shared" si="5"/>
        <v>-0.10632626711817217</v>
      </c>
      <c r="V7" s="4">
        <f>1.148*W!T7</f>
        <v>-3.2318871359263701E-2</v>
      </c>
      <c r="W7" s="10">
        <f t="shared" si="6"/>
        <v>8.5937670289567176</v>
      </c>
      <c r="X7" s="5">
        <f t="shared" si="3"/>
        <v>5258.2014000062682</v>
      </c>
      <c r="Y7" s="5">
        <f>X7+AB7</f>
        <v>5193.2474283052688</v>
      </c>
      <c r="Z7" s="5">
        <f>Y7*G7</f>
        <v>993.0483560190338</v>
      </c>
      <c r="AB7" s="5">
        <v>-64.953971700999318</v>
      </c>
    </row>
    <row r="8" spans="1:28" x14ac:dyDescent="0.25">
      <c r="A8" s="35" t="s">
        <v>6</v>
      </c>
      <c r="B8" s="6">
        <v>901.24206333333348</v>
      </c>
      <c r="C8" s="32">
        <v>1048.7399300000002</v>
      </c>
      <c r="E8" s="8">
        <v>100.5</v>
      </c>
      <c r="F8" s="10">
        <f t="shared" si="1"/>
        <v>1.0049999999999999</v>
      </c>
      <c r="G8" s="34">
        <f t="shared" si="0"/>
        <v>0.19332256007352858</v>
      </c>
      <c r="I8" s="5">
        <f>B8/G8</f>
        <v>4661.8566554806321</v>
      </c>
      <c r="J8" s="17">
        <v>39995</v>
      </c>
      <c r="K8" s="16">
        <v>4661.8566554810004</v>
      </c>
      <c r="L8" s="16">
        <v>4448.0976342519998</v>
      </c>
      <c r="M8" s="16">
        <v>4453.1849874250001</v>
      </c>
      <c r="N8" s="16">
        <v>1.0480562790000001</v>
      </c>
      <c r="O8" s="16">
        <v>0.99885759200000002</v>
      </c>
      <c r="Q8" s="5">
        <f t="shared" si="4"/>
        <v>38.321247306000259</v>
      </c>
      <c r="S8" s="10">
        <f t="shared" si="2"/>
        <v>8.4002317858361</v>
      </c>
      <c r="T8" s="10">
        <f t="shared" si="5"/>
        <v>8.6525245887330016E-3</v>
      </c>
      <c r="V8" s="4">
        <f>1.148*W!T8</f>
        <v>6.3434582989228402E-3</v>
      </c>
      <c r="W8" s="10">
        <f t="shared" si="6"/>
        <v>8.6001104872556411</v>
      </c>
      <c r="X8" s="5">
        <f t="shared" si="3"/>
        <v>5291.5601734426436</v>
      </c>
      <c r="Y8" s="5">
        <f>X8+AB8</f>
        <v>5505.3191946716443</v>
      </c>
      <c r="Z8" s="5">
        <f>Y8*G8</f>
        <v>1064.302400735859</v>
      </c>
      <c r="AB8" s="5">
        <v>213.75902122900061</v>
      </c>
    </row>
    <row r="9" spans="1:28" x14ac:dyDescent="0.25">
      <c r="A9" s="35" t="s">
        <v>7</v>
      </c>
      <c r="B9" s="6">
        <v>954.59941333333336</v>
      </c>
      <c r="C9" s="32">
        <v>1045.8316599999998</v>
      </c>
      <c r="E9" s="8">
        <v>102</v>
      </c>
      <c r="F9" s="10">
        <f t="shared" si="1"/>
        <v>1.02</v>
      </c>
      <c r="G9" s="34">
        <f t="shared" si="0"/>
        <v>0.19428917287389619</v>
      </c>
      <c r="I9" s="5">
        <f>B9/G9</f>
        <v>4913.2918690889592</v>
      </c>
      <c r="J9" s="17">
        <v>40087</v>
      </c>
      <c r="K9" s="16">
        <v>4913.2918690890001</v>
      </c>
      <c r="L9" s="16">
        <v>4818.8015690259999</v>
      </c>
      <c r="M9" s="16">
        <v>4828.1355539169999</v>
      </c>
      <c r="N9" s="16">
        <v>1.0196086719999999</v>
      </c>
      <c r="O9" s="16">
        <v>0.99806675199999995</v>
      </c>
      <c r="Q9" s="5">
        <f t="shared" si="4"/>
        <v>370.70393477400012</v>
      </c>
      <c r="S9" s="10">
        <f t="shared" si="2"/>
        <v>8.4802805389977749</v>
      </c>
      <c r="T9" s="10">
        <f t="shared" si="5"/>
        <v>8.0048753161674924E-2</v>
      </c>
      <c r="V9" s="4">
        <f>1.148*W!T9</f>
        <v>-9.8801825016500179E-3</v>
      </c>
      <c r="W9" s="10">
        <f t="shared" si="6"/>
        <v>8.590230304753991</v>
      </c>
      <c r="X9" s="5">
        <f t="shared" si="3"/>
        <v>5239.6939846250216</v>
      </c>
      <c r="Y9" s="5">
        <f>X9+AB9</f>
        <v>5334.1842846880218</v>
      </c>
      <c r="Z9" s="5">
        <f>Y9*G9</f>
        <v>1036.3742526289714</v>
      </c>
      <c r="AB9" s="5">
        <v>94.490300063000177</v>
      </c>
    </row>
    <row r="10" spans="1:28" x14ac:dyDescent="0.25">
      <c r="A10" s="35" t="s">
        <v>8</v>
      </c>
      <c r="B10" s="6">
        <v>955.84998666666672</v>
      </c>
      <c r="C10" s="32">
        <v>1021.0056300000001</v>
      </c>
      <c r="E10" s="8">
        <v>102.4</v>
      </c>
      <c r="F10" s="10">
        <f t="shared" si="1"/>
        <v>1.024</v>
      </c>
      <c r="G10" s="34">
        <f t="shared" si="0"/>
        <v>0.19817495633137411</v>
      </c>
      <c r="I10" s="5">
        <f>B10/G10</f>
        <v>4823.263263741369</v>
      </c>
      <c r="J10" s="17">
        <v>40179</v>
      </c>
      <c r="K10" s="16">
        <v>4823.2632637409997</v>
      </c>
      <c r="L10" s="16">
        <v>5092.9217031050002</v>
      </c>
      <c r="M10" s="16">
        <v>5049.3620293519998</v>
      </c>
      <c r="N10" s="16">
        <v>0.94705231000000001</v>
      </c>
      <c r="O10" s="16">
        <v>1.0086267680000001</v>
      </c>
      <c r="Q10" s="5">
        <f t="shared" si="4"/>
        <v>274.12013407900031</v>
      </c>
      <c r="S10" s="10">
        <f t="shared" si="2"/>
        <v>8.5356069533332892</v>
      </c>
      <c r="T10" s="10">
        <f t="shared" si="5"/>
        <v>5.5326414335514329E-2</v>
      </c>
      <c r="V10" s="4">
        <f>1.148*W!T10</f>
        <v>3.9301391274390626E-2</v>
      </c>
      <c r="W10" s="10">
        <f t="shared" si="6"/>
        <v>8.6295316960283817</v>
      </c>
      <c r="X10" s="5">
        <f t="shared" si="3"/>
        <v>5449.0678923816113</v>
      </c>
      <c r="Y10" s="5">
        <f>X10+AB10</f>
        <v>5179.4094530176108</v>
      </c>
      <c r="Z10" s="5">
        <f>Y10*G10</f>
        <v>1026.4292421740713</v>
      </c>
      <c r="AB10" s="5">
        <v>-269.65843936400051</v>
      </c>
    </row>
    <row r="11" spans="1:28" x14ac:dyDescent="0.25">
      <c r="A11" s="35" t="s">
        <v>9</v>
      </c>
      <c r="B11" s="6">
        <v>1019.6019183333334</v>
      </c>
      <c r="C11" s="32">
        <v>1158.4616800000001</v>
      </c>
      <c r="E11" s="8">
        <v>101.7</v>
      </c>
      <c r="F11" s="10">
        <f t="shared" si="1"/>
        <v>1.0170000000000001</v>
      </c>
      <c r="G11" s="34">
        <f t="shared" si="0"/>
        <v>0.20293115528332709</v>
      </c>
      <c r="I11" s="5">
        <f>B11/G11</f>
        <v>5024.3734970600854</v>
      </c>
      <c r="J11" s="17">
        <v>40269</v>
      </c>
      <c r="K11" s="16">
        <v>5024.3734970599999</v>
      </c>
      <c r="L11" s="16">
        <v>5098.5322198229997</v>
      </c>
      <c r="M11" s="16">
        <v>5165.7300155189996</v>
      </c>
      <c r="N11" s="16">
        <v>0.98545488800000003</v>
      </c>
      <c r="O11" s="16">
        <v>0.98699161700000004</v>
      </c>
      <c r="Q11" s="5">
        <f t="shared" si="4"/>
        <v>5.6105167179994169</v>
      </c>
      <c r="S11" s="10">
        <f t="shared" si="2"/>
        <v>8.5367079772553343</v>
      </c>
      <c r="T11" s="10">
        <f t="shared" si="5"/>
        <v>1.1010239220450302E-3</v>
      </c>
      <c r="V11" s="4">
        <f>1.148*W!T11</f>
        <v>6.8803928254257393E-2</v>
      </c>
      <c r="W11" s="10">
        <f t="shared" si="6"/>
        <v>8.6983356242826382</v>
      </c>
      <c r="X11" s="5">
        <f t="shared" si="3"/>
        <v>5835.9586626784831</v>
      </c>
      <c r="Y11" s="5">
        <f>X11+AB11</f>
        <v>5761.7999399154833</v>
      </c>
      <c r="Z11" s="5">
        <f>Y11*G11</f>
        <v>1169.2487183184537</v>
      </c>
      <c r="AB11" s="5">
        <v>-74.158722762999787</v>
      </c>
    </row>
    <row r="12" spans="1:28" x14ac:dyDescent="0.25">
      <c r="A12" s="35" t="s">
        <v>10</v>
      </c>
      <c r="B12" s="6">
        <v>1205.8999516666668</v>
      </c>
      <c r="C12" s="32">
        <v>1283.6718199999998</v>
      </c>
      <c r="E12" s="8">
        <v>102.5</v>
      </c>
      <c r="F12" s="10">
        <f t="shared" si="1"/>
        <v>1.0249999999999999</v>
      </c>
      <c r="G12" s="34">
        <f t="shared" si="0"/>
        <v>0.20638098492314366</v>
      </c>
      <c r="I12" s="5">
        <f>B12/G12</f>
        <v>5843.0768324695428</v>
      </c>
      <c r="J12" s="17">
        <v>40360</v>
      </c>
      <c r="K12" s="16">
        <v>5843.0768324700002</v>
      </c>
      <c r="L12" s="16">
        <v>5575.2495886630004</v>
      </c>
      <c r="M12" s="16">
        <v>5500.8300473910003</v>
      </c>
      <c r="N12" s="16">
        <v>1.048038611</v>
      </c>
      <c r="O12" s="16">
        <v>1.013528784</v>
      </c>
      <c r="Q12" s="5">
        <f t="shared" si="4"/>
        <v>476.71736884000074</v>
      </c>
      <c r="S12" s="10">
        <f t="shared" si="2"/>
        <v>8.6260923645931111</v>
      </c>
      <c r="T12" s="10">
        <f t="shared" si="5"/>
        <v>8.9384387337776872E-2</v>
      </c>
      <c r="V12" s="4">
        <f>1.148*W!T12</f>
        <v>5.9268199497914932E-2</v>
      </c>
      <c r="W12" s="10">
        <f t="shared" si="6"/>
        <v>8.7576038237805527</v>
      </c>
      <c r="X12" s="5">
        <f t="shared" si="3"/>
        <v>6191.1812350170412</v>
      </c>
      <c r="Y12" s="5">
        <f>X12+AB12</f>
        <v>6459.008478824041</v>
      </c>
      <c r="Z12" s="5">
        <f>Y12*G12</f>
        <v>1333.0165314866415</v>
      </c>
      <c r="AB12" s="5">
        <v>267.82724380699983</v>
      </c>
    </row>
    <row r="13" spans="1:28" x14ac:dyDescent="0.25">
      <c r="A13" s="35" t="s">
        <v>11</v>
      </c>
      <c r="B13" s="6">
        <v>1214.2857466666667</v>
      </c>
      <c r="C13" s="32">
        <v>1437.4827600000001</v>
      </c>
      <c r="E13" s="8">
        <v>103</v>
      </c>
      <c r="F13" s="10">
        <f t="shared" si="1"/>
        <v>1.03</v>
      </c>
      <c r="G13" s="34">
        <f t="shared" si="0"/>
        <v>0.21154050954622225</v>
      </c>
      <c r="I13" s="5">
        <f>B13/G13</f>
        <v>5740.2043195955412</v>
      </c>
      <c r="J13" s="17">
        <v>40452</v>
      </c>
      <c r="K13" s="16">
        <v>5740.2043195959996</v>
      </c>
      <c r="L13" s="16">
        <v>5630.894881661</v>
      </c>
      <c r="M13" s="16">
        <v>5693.0228680009996</v>
      </c>
      <c r="N13" s="16">
        <v>1.0194124449999999</v>
      </c>
      <c r="O13" s="16">
        <v>0.98908699499999997</v>
      </c>
      <c r="Q13" s="5">
        <f t="shared" si="4"/>
        <v>55.645292997999604</v>
      </c>
      <c r="S13" s="10">
        <f t="shared" si="2"/>
        <v>8.6360236572879732</v>
      </c>
      <c r="T13" s="10">
        <f t="shared" si="5"/>
        <v>9.9312926948620373E-3</v>
      </c>
      <c r="V13" s="4">
        <f>1.148*W!T13</f>
        <v>0.10054942178824836</v>
      </c>
      <c r="W13" s="10">
        <f t="shared" si="6"/>
        <v>8.8581532455688006</v>
      </c>
      <c r="X13" s="5">
        <f t="shared" si="3"/>
        <v>6843.9736562519092</v>
      </c>
      <c r="Y13" s="5">
        <f>X13+AB13</f>
        <v>6953.2830941869088</v>
      </c>
      <c r="Z13" s="5">
        <f>Y13*G13</f>
        <v>1470.9010487634316</v>
      </c>
      <c r="AB13" s="5">
        <v>109.30943793499955</v>
      </c>
    </row>
    <row r="14" spans="1:28" x14ac:dyDescent="0.25">
      <c r="A14" s="35" t="s">
        <v>12</v>
      </c>
      <c r="B14" s="6">
        <v>1282.65724</v>
      </c>
      <c r="C14" s="32">
        <v>1429.3881000000001</v>
      </c>
      <c r="E14" s="8">
        <v>106.1</v>
      </c>
      <c r="F14" s="10">
        <f t="shared" si="1"/>
        <v>1.0609999999999999</v>
      </c>
      <c r="G14" s="34">
        <f t="shared" si="0"/>
        <v>0.21788672483260893</v>
      </c>
      <c r="I14" s="5">
        <f>B14/G14</f>
        <v>5886.8076565261099</v>
      </c>
      <c r="J14" s="17">
        <v>40544</v>
      </c>
      <c r="K14" s="16">
        <v>5886.8076565259998</v>
      </c>
      <c r="L14" s="16">
        <v>6215.9650968489996</v>
      </c>
      <c r="M14" s="16">
        <v>6195.3940921499998</v>
      </c>
      <c r="N14" s="16">
        <v>0.94704644599999999</v>
      </c>
      <c r="O14" s="16">
        <v>1.003320371</v>
      </c>
      <c r="Q14" s="5">
        <f t="shared" si="4"/>
        <v>585.07021518799957</v>
      </c>
      <c r="S14" s="10">
        <f t="shared" si="2"/>
        <v>8.7348762769816872</v>
      </c>
      <c r="T14" s="10">
        <f t="shared" si="5"/>
        <v>9.8852619693714061E-2</v>
      </c>
      <c r="V14" s="4">
        <f>1.148*W!T14</f>
        <v>4.8198349092521138E-2</v>
      </c>
      <c r="W14" s="10">
        <f t="shared" si="6"/>
        <v>8.9063515946613219</v>
      </c>
      <c r="X14" s="5">
        <f t="shared" si="3"/>
        <v>7180.8645392670569</v>
      </c>
      <c r="Y14" s="5">
        <f>X14+AB14</f>
        <v>6851.7070989440572</v>
      </c>
      <c r="Z14" s="5">
        <f>Y14*G14</f>
        <v>1492.896019301257</v>
      </c>
      <c r="AB14" s="5">
        <v>-329.15744032299972</v>
      </c>
    </row>
    <row r="15" spans="1:28" x14ac:dyDescent="0.25">
      <c r="A15" s="35" t="s">
        <v>13</v>
      </c>
      <c r="B15" s="6">
        <v>1493.7223349999999</v>
      </c>
      <c r="C15" s="32">
        <v>1647.54945</v>
      </c>
      <c r="E15" s="8">
        <v>128.4</v>
      </c>
      <c r="F15" s="10">
        <f t="shared" si="1"/>
        <v>1.284</v>
      </c>
      <c r="G15" s="34">
        <f t="shared" si="0"/>
        <v>0.23117781504739807</v>
      </c>
      <c r="I15" s="5">
        <f>B15/G15</f>
        <v>6461.356746942799</v>
      </c>
      <c r="J15" s="17">
        <v>40634</v>
      </c>
      <c r="K15" s="16">
        <v>6461.356746943</v>
      </c>
      <c r="L15" s="16">
        <v>6555.3912477169997</v>
      </c>
      <c r="M15" s="16">
        <v>6503.7318051889997</v>
      </c>
      <c r="N15" s="16">
        <v>0.98565539499999999</v>
      </c>
      <c r="O15" s="16">
        <v>1.0079430460000001</v>
      </c>
      <c r="Q15" s="5">
        <f t="shared" si="4"/>
        <v>339.42615086800015</v>
      </c>
      <c r="S15" s="10">
        <f t="shared" si="2"/>
        <v>8.7880430813299562</v>
      </c>
      <c r="T15" s="10">
        <f t="shared" si="5"/>
        <v>5.3166804348268926E-2</v>
      </c>
      <c r="V15" s="4">
        <f>1.148*W!T15</f>
        <v>4.6050227566765564E-2</v>
      </c>
      <c r="W15" s="10">
        <f t="shared" si="6"/>
        <v>8.9524018222280866</v>
      </c>
      <c r="X15" s="5">
        <f t="shared" si="3"/>
        <v>7518.2206681712541</v>
      </c>
      <c r="Y15" s="5">
        <f>X15+AB15</f>
        <v>7424.1861673972544</v>
      </c>
      <c r="Z15" s="5">
        <f>Y15*G15</f>
        <v>1716.3071366840136</v>
      </c>
      <c r="AB15" s="5">
        <v>-94.034500773999753</v>
      </c>
    </row>
    <row r="16" spans="1:28" x14ac:dyDescent="0.25">
      <c r="A16" s="35" t="s">
        <v>14</v>
      </c>
      <c r="B16" s="6">
        <v>1785.0480233333333</v>
      </c>
      <c r="C16" s="32">
        <v>2004.8491399999998</v>
      </c>
      <c r="E16" s="8">
        <v>128</v>
      </c>
      <c r="F16" s="10">
        <f t="shared" si="1"/>
        <v>1.28</v>
      </c>
      <c r="G16" s="34">
        <f t="shared" si="0"/>
        <v>0.29683231452085912</v>
      </c>
      <c r="I16" s="5">
        <f>B16/G16</f>
        <v>6013.6580015377458</v>
      </c>
      <c r="J16" s="17">
        <v>40725</v>
      </c>
      <c r="K16" s="16">
        <v>6013.6580015379996</v>
      </c>
      <c r="L16" s="16">
        <v>5737.8859975750001</v>
      </c>
      <c r="M16" s="16">
        <v>5747.8516610019997</v>
      </c>
      <c r="N16" s="16">
        <v>1.0480616039999999</v>
      </c>
      <c r="O16" s="16">
        <v>0.99826619299999997</v>
      </c>
      <c r="Q16" s="5">
        <f t="shared" si="4"/>
        <v>-817.50525014199957</v>
      </c>
      <c r="S16" s="10">
        <f t="shared" si="2"/>
        <v>8.6548461283716502</v>
      </c>
      <c r="T16" s="10">
        <f t="shared" si="5"/>
        <v>-0.13319695295830591</v>
      </c>
      <c r="V16" s="4">
        <f>1.148*W!T16</f>
        <v>-9.9818945885315521E-2</v>
      </c>
      <c r="W16" s="10">
        <f t="shared" si="6"/>
        <v>8.8525828763427707</v>
      </c>
      <c r="X16" s="5">
        <f t="shared" si="3"/>
        <v>6806.0718633946499</v>
      </c>
      <c r="Y16" s="5">
        <f>X16+AB16</f>
        <v>7081.8438673576493</v>
      </c>
      <c r="Z16" s="5">
        <f>Y16*G16</f>
        <v>2102.120106223123</v>
      </c>
      <c r="AB16" s="5">
        <v>275.77200396299941</v>
      </c>
    </row>
    <row r="17" spans="1:28" x14ac:dyDescent="0.25">
      <c r="A17" s="35" t="s">
        <v>15</v>
      </c>
      <c r="B17" s="6">
        <v>1886.4838599999998</v>
      </c>
      <c r="C17" s="32">
        <v>2471.7975300000003</v>
      </c>
      <c r="E17" s="8">
        <v>119.7</v>
      </c>
      <c r="F17" s="10">
        <f t="shared" si="1"/>
        <v>1.1970000000000001</v>
      </c>
      <c r="G17" s="34">
        <f t="shared" si="0"/>
        <v>0.3799453625866997</v>
      </c>
      <c r="I17" s="5">
        <f>B17/G17</f>
        <v>4965.1451123305214</v>
      </c>
      <c r="J17" s="17">
        <v>40817</v>
      </c>
      <c r="K17" s="16">
        <v>4965.1451123309998</v>
      </c>
      <c r="L17" s="16">
        <v>4871.0916650580002</v>
      </c>
      <c r="M17" s="16">
        <v>4872.5288967010001</v>
      </c>
      <c r="N17" s="16">
        <v>1.019308495</v>
      </c>
      <c r="O17" s="16">
        <v>0.99970503399999999</v>
      </c>
      <c r="Q17" s="5">
        <f t="shared" si="4"/>
        <v>-866.79433251699993</v>
      </c>
      <c r="S17" s="10">
        <f t="shared" si="2"/>
        <v>8.4910733521591411</v>
      </c>
      <c r="T17" s="10">
        <f t="shared" si="5"/>
        <v>-0.16377277621250919</v>
      </c>
      <c r="V17" s="4">
        <f>1.148*W!T17</f>
        <v>-4.3487788822591113E-2</v>
      </c>
      <c r="W17" s="10">
        <f t="shared" si="6"/>
        <v>8.8090950875201788</v>
      </c>
      <c r="X17" s="5">
        <f t="shared" si="3"/>
        <v>6517.2991098006032</v>
      </c>
      <c r="Y17" s="5">
        <f>X17+AB17</f>
        <v>6611.3525570736028</v>
      </c>
      <c r="Z17" s="5">
        <f>Y17*G17</f>
        <v>2511.952744485834</v>
      </c>
      <c r="AB17" s="5">
        <v>94.05344727299962</v>
      </c>
    </row>
    <row r="18" spans="1:28" x14ac:dyDescent="0.25">
      <c r="A18" s="35" t="s">
        <v>16</v>
      </c>
      <c r="B18" s="6">
        <v>1965.1180583333335</v>
      </c>
      <c r="C18" s="32">
        <v>2890.3575299999998</v>
      </c>
      <c r="E18" s="8">
        <v>104.9799275</v>
      </c>
      <c r="F18" s="10">
        <f t="shared" si="1"/>
        <v>1.049799275</v>
      </c>
      <c r="G18" s="34">
        <f t="shared" si="0"/>
        <v>0.45479459901627955</v>
      </c>
      <c r="I18" s="5">
        <f>B18/G18</f>
        <v>4320.8913707064303</v>
      </c>
      <c r="J18" s="17">
        <v>40909</v>
      </c>
      <c r="K18" s="16">
        <v>4320.8913707060001</v>
      </c>
      <c r="L18" s="16">
        <v>4562.7304874700003</v>
      </c>
      <c r="M18" s="16">
        <v>4602.9033242790001</v>
      </c>
      <c r="N18" s="16">
        <v>0.94699684399999995</v>
      </c>
      <c r="O18" s="16">
        <v>0.99127228300000003</v>
      </c>
      <c r="Q18" s="5">
        <f t="shared" si="4"/>
        <v>-308.36117758799992</v>
      </c>
      <c r="S18" s="10">
        <f t="shared" si="2"/>
        <v>8.4256765144164092</v>
      </c>
      <c r="T18" s="10">
        <f t="shared" si="5"/>
        <v>-6.5396837742731861E-2</v>
      </c>
      <c r="V18" s="4">
        <f>1.148*W!T18</f>
        <v>6.029941130441243E-2</v>
      </c>
      <c r="W18" s="10">
        <f t="shared" si="6"/>
        <v>8.8693944988245921</v>
      </c>
      <c r="X18" s="5">
        <f t="shared" si="3"/>
        <v>6921.1051382387896</v>
      </c>
      <c r="Y18" s="5">
        <f>X18+AB18</f>
        <v>6679.2660214747893</v>
      </c>
      <c r="Z18" s="5">
        <f>Y18*G18</f>
        <v>3037.6941119596877</v>
      </c>
      <c r="AB18" s="5">
        <v>-241.83911676400021</v>
      </c>
    </row>
    <row r="19" spans="1:28" x14ac:dyDescent="0.25">
      <c r="A19" s="35" t="s">
        <v>17</v>
      </c>
      <c r="B19" s="6">
        <v>2390.5975699999999</v>
      </c>
      <c r="C19" s="32">
        <v>3389.50612</v>
      </c>
      <c r="E19" s="8">
        <v>105.18708960000002</v>
      </c>
      <c r="F19" s="10">
        <f t="shared" si="1"/>
        <v>1.0518708960000003</v>
      </c>
      <c r="G19" s="34">
        <f t="shared" si="0"/>
        <v>0.47744304032120599</v>
      </c>
      <c r="I19" s="5">
        <f>B19/G19</f>
        <v>5007.0843390903647</v>
      </c>
      <c r="J19" s="17">
        <v>41000</v>
      </c>
      <c r="K19" s="16">
        <v>5007.08433909</v>
      </c>
      <c r="L19" s="16">
        <v>5079.9154844639997</v>
      </c>
      <c r="M19" s="16">
        <v>5068.98600059</v>
      </c>
      <c r="N19" s="16">
        <v>0.98566292200000005</v>
      </c>
      <c r="O19" s="16">
        <v>1.0021561480000001</v>
      </c>
      <c r="Q19" s="5">
        <f t="shared" si="4"/>
        <v>517.18499699399945</v>
      </c>
      <c r="S19" s="10">
        <f t="shared" si="2"/>
        <v>8.5330499035175968</v>
      </c>
      <c r="T19" s="10">
        <f t="shared" si="5"/>
        <v>0.10737338910118766</v>
      </c>
      <c r="V19" s="4">
        <f>1.148*W!T19</f>
        <v>7.8048027182549884E-2</v>
      </c>
      <c r="W19" s="10">
        <f t="shared" si="6"/>
        <v>8.9474425260071424</v>
      </c>
      <c r="X19" s="5">
        <f t="shared" si="3"/>
        <v>7481.1410944983345</v>
      </c>
      <c r="Y19" s="5">
        <f>X19+AB19</f>
        <v>7408.3099491243347</v>
      </c>
      <c r="Z19" s="5">
        <f>Y19*G19</f>
        <v>3537.0460257517611</v>
      </c>
      <c r="AB19" s="5">
        <v>-72.831145373999789</v>
      </c>
    </row>
    <row r="20" spans="1:28" x14ac:dyDescent="0.25">
      <c r="A20" s="35" t="s">
        <v>18</v>
      </c>
      <c r="B20" s="6">
        <v>2884.7481499999999</v>
      </c>
      <c r="C20" s="32">
        <v>3891.58106</v>
      </c>
      <c r="E20" s="8">
        <v>104.97708869999998</v>
      </c>
      <c r="F20" s="10">
        <f t="shared" si="1"/>
        <v>1.0497708869999998</v>
      </c>
      <c r="G20" s="34">
        <f t="shared" si="0"/>
        <v>0.50220843861163122</v>
      </c>
      <c r="I20" s="5">
        <f>B20/G20</f>
        <v>5744.1252042179221</v>
      </c>
      <c r="J20" s="17">
        <v>41091</v>
      </c>
      <c r="K20" s="16">
        <v>5744.1252042180004</v>
      </c>
      <c r="L20" s="16">
        <v>5481.1137075300003</v>
      </c>
      <c r="M20" s="16">
        <v>5443.228876188</v>
      </c>
      <c r="N20" s="16">
        <v>1.0479850470000001</v>
      </c>
      <c r="O20" s="16">
        <v>1.0069599920000001</v>
      </c>
      <c r="Q20" s="5">
        <f t="shared" si="4"/>
        <v>401.19822306600054</v>
      </c>
      <c r="S20" s="10">
        <f t="shared" si="2"/>
        <v>8.6090635905944737</v>
      </c>
      <c r="T20" s="10">
        <f t="shared" si="5"/>
        <v>7.6013687076876835E-2</v>
      </c>
      <c r="V20" s="4">
        <f>1.148*W!T20</f>
        <v>6.3094213018186129E-2</v>
      </c>
      <c r="W20" s="10">
        <f t="shared" si="6"/>
        <v>9.0105367390253281</v>
      </c>
      <c r="X20" s="5">
        <f t="shared" si="3"/>
        <v>7966.832792204068</v>
      </c>
      <c r="Y20" s="5">
        <f>X20+AB20</f>
        <v>8229.844288892069</v>
      </c>
      <c r="Z20" s="5">
        <f>Y20*G20</f>
        <v>4133.0972503413368</v>
      </c>
      <c r="AB20" s="5">
        <v>263.01149668800008</v>
      </c>
    </row>
    <row r="21" spans="1:28" x14ac:dyDescent="0.25">
      <c r="A21" s="35" t="s">
        <v>19</v>
      </c>
      <c r="B21" s="6">
        <v>2929.02108</v>
      </c>
      <c r="C21" s="32">
        <v>4213.6393600000001</v>
      </c>
      <c r="E21" s="8">
        <v>104.98002840000001</v>
      </c>
      <c r="F21" s="10">
        <f t="shared" si="1"/>
        <v>1.049800284</v>
      </c>
      <c r="G21" s="34">
        <f t="shared" si="0"/>
        <v>0.527203798060217</v>
      </c>
      <c r="I21" s="5">
        <f>B21/G21</f>
        <v>5555.7662725059663</v>
      </c>
      <c r="J21" s="17">
        <v>41183</v>
      </c>
      <c r="K21" s="16">
        <v>5555.766272506</v>
      </c>
      <c r="L21" s="16">
        <v>5450.0651348560004</v>
      </c>
      <c r="M21" s="16">
        <v>5504.9424101710001</v>
      </c>
      <c r="N21" s="16">
        <v>1.0193944720000001</v>
      </c>
      <c r="O21" s="16">
        <v>0.99003127199999996</v>
      </c>
      <c r="Q21" s="5">
        <f t="shared" si="4"/>
        <v>-31.048572673999843</v>
      </c>
      <c r="S21" s="10">
        <f t="shared" si="2"/>
        <v>8.6033828389355982</v>
      </c>
      <c r="T21" s="10">
        <f t="shared" si="5"/>
        <v>-5.6807516588754936E-3</v>
      </c>
      <c r="V21" s="4">
        <f>1.148*W!T21</f>
        <v>3.5731477391789751E-2</v>
      </c>
      <c r="W21" s="10">
        <f t="shared" si="6"/>
        <v>9.0462682164171184</v>
      </c>
      <c r="X21" s="5">
        <f t="shared" si="3"/>
        <v>8255.7462268365489</v>
      </c>
      <c r="Y21" s="5">
        <f>X21+AB21</f>
        <v>8361.4473644865484</v>
      </c>
      <c r="Z21" s="5">
        <f>Y21*G21</f>
        <v>4408.1868078379002</v>
      </c>
      <c r="AB21" s="5">
        <v>105.70113764999951</v>
      </c>
    </row>
    <row r="22" spans="1:28" x14ac:dyDescent="0.25">
      <c r="A22" s="35" t="s">
        <v>20</v>
      </c>
      <c r="B22" s="6">
        <v>3081.8478366666668</v>
      </c>
      <c r="C22" s="32">
        <v>4252.6288500000001</v>
      </c>
      <c r="E22" s="8">
        <v>105.38259599999999</v>
      </c>
      <c r="F22" s="10">
        <f t="shared" si="1"/>
        <v>1.05382596</v>
      </c>
      <c r="G22" s="34">
        <f t="shared" si="0"/>
        <v>0.55345869692949445</v>
      </c>
      <c r="I22" s="5">
        <f>B22/G22</f>
        <v>5568.3429563295231</v>
      </c>
      <c r="J22" s="17">
        <v>41275</v>
      </c>
      <c r="K22" s="16">
        <v>5568.3429563299997</v>
      </c>
      <c r="L22" s="16">
        <v>5879.3347376840002</v>
      </c>
      <c r="M22" s="16">
        <v>5830.6303239669996</v>
      </c>
      <c r="N22" s="16">
        <v>0.947104257</v>
      </c>
      <c r="O22" s="16">
        <v>1.0083531990000001</v>
      </c>
      <c r="Q22" s="5">
        <f t="shared" si="4"/>
        <v>429.26960282799973</v>
      </c>
      <c r="S22" s="10">
        <f t="shared" si="2"/>
        <v>8.6791988946422176</v>
      </c>
      <c r="T22" s="10">
        <f t="shared" si="5"/>
        <v>7.5816055706619423E-2</v>
      </c>
      <c r="V22" s="4">
        <f>1.148*W!T22</f>
        <v>4.0161000194426734E-2</v>
      </c>
      <c r="W22" s="10">
        <f t="shared" si="6"/>
        <v>9.0864292166115455</v>
      </c>
      <c r="X22" s="5">
        <f t="shared" si="3"/>
        <v>8593.0000535077052</v>
      </c>
      <c r="Y22" s="5">
        <f>X22+AB22</f>
        <v>8282.0082721537037</v>
      </c>
      <c r="Z22" s="5">
        <f>Y22*G22</f>
        <v>4583.7495062654825</v>
      </c>
      <c r="AB22" s="5">
        <v>-310.99178135400052</v>
      </c>
    </row>
    <row r="23" spans="1:28" x14ac:dyDescent="0.25">
      <c r="A23" s="35" t="s">
        <v>21</v>
      </c>
      <c r="B23" s="6">
        <v>3485.8867966666667</v>
      </c>
      <c r="C23" s="32">
        <v>4719.3688700000002</v>
      </c>
      <c r="E23" s="8">
        <v>101.55763788</v>
      </c>
      <c r="F23" s="10">
        <f t="shared" si="1"/>
        <v>1.0155763788000001</v>
      </c>
      <c r="G23" s="34">
        <f t="shared" si="0"/>
        <v>0.5832491426120735</v>
      </c>
      <c r="I23" s="5">
        <f>B23/G23</f>
        <v>5976.6685314875376</v>
      </c>
      <c r="J23" s="17">
        <v>41365</v>
      </c>
      <c r="K23" s="16">
        <v>5976.6685314879996</v>
      </c>
      <c r="L23" s="16">
        <v>6063.8546493140002</v>
      </c>
      <c r="M23" s="16">
        <v>6096.6831880489999</v>
      </c>
      <c r="N23" s="16">
        <v>0.98562199699999997</v>
      </c>
      <c r="O23" s="16">
        <v>0.99461534399999996</v>
      </c>
      <c r="Q23" s="5">
        <f t="shared" si="4"/>
        <v>184.51991163000002</v>
      </c>
      <c r="S23" s="10">
        <f t="shared" si="2"/>
        <v>8.7101009575946318</v>
      </c>
      <c r="T23" s="10">
        <f t="shared" si="5"/>
        <v>3.0902062952414155E-2</v>
      </c>
      <c r="V23" s="4">
        <f>1.148*W!T23</f>
        <v>1.0628291699486659E-2</v>
      </c>
      <c r="W23" s="10">
        <f t="shared" si="6"/>
        <v>9.0970575083110319</v>
      </c>
      <c r="X23" s="5">
        <f t="shared" si="3"/>
        <v>8684.5343728594635</v>
      </c>
      <c r="Y23" s="5">
        <f>X23+AB23</f>
        <v>8597.3482550334629</v>
      </c>
      <c r="Z23" s="5">
        <f>Y23*G23</f>
        <v>5014.3959984856738</v>
      </c>
      <c r="AB23" s="5">
        <v>-87.186117826000554</v>
      </c>
    </row>
    <row r="24" spans="1:28" x14ac:dyDescent="0.25">
      <c r="A24" s="35" t="s">
        <v>22</v>
      </c>
      <c r="B24" s="6">
        <v>3776.7763249999998</v>
      </c>
      <c r="C24" s="32">
        <v>5124.3690200000001</v>
      </c>
      <c r="E24" s="8">
        <v>102.79983227579999</v>
      </c>
      <c r="F24" s="10">
        <f t="shared" si="1"/>
        <v>1.0279983227579998</v>
      </c>
      <c r="G24" s="34">
        <f t="shared" si="0"/>
        <v>0.59233405219217439</v>
      </c>
      <c r="I24" s="5">
        <f>B24/G24</f>
        <v>6376.0918539504773</v>
      </c>
      <c r="J24" s="17">
        <v>41456</v>
      </c>
      <c r="K24" s="16">
        <v>6376.0918539499999</v>
      </c>
      <c r="L24" s="16">
        <v>6085.2198927740001</v>
      </c>
      <c r="M24" s="16">
        <v>6037.1978494579998</v>
      </c>
      <c r="N24" s="16">
        <v>1.0477997450000001</v>
      </c>
      <c r="O24" s="16">
        <v>1.00795436</v>
      </c>
      <c r="Q24" s="5">
        <f t="shared" si="4"/>
        <v>21.365243459999874</v>
      </c>
      <c r="S24" s="10">
        <f t="shared" si="2"/>
        <v>8.7136181416255685</v>
      </c>
      <c r="T24" s="10">
        <f t="shared" si="5"/>
        <v>3.5171840309367042E-3</v>
      </c>
      <c r="V24" s="4">
        <f>1.148*W!T24</f>
        <v>4.0720281494445218E-2</v>
      </c>
      <c r="W24" s="10">
        <f t="shared" si="6"/>
        <v>9.1377777898054777</v>
      </c>
      <c r="X24" s="5">
        <f t="shared" si="3"/>
        <v>9044.3460308877911</v>
      </c>
      <c r="Y24" s="5">
        <f>X24+AB24</f>
        <v>9335.21799206379</v>
      </c>
      <c r="Z24" s="5">
        <f>Y24*G24</f>
        <v>5529.567501336438</v>
      </c>
      <c r="AB24" s="5">
        <v>290.87196117599979</v>
      </c>
    </row>
    <row r="25" spans="1:28" x14ac:dyDescent="0.25">
      <c r="A25" s="35" t="s">
        <v>23</v>
      </c>
      <c r="B25" s="6">
        <v>3521.8894216666667</v>
      </c>
      <c r="C25" s="32">
        <v>5180.5702599999995</v>
      </c>
      <c r="E25" s="8">
        <v>105.90062033250001</v>
      </c>
      <c r="F25" s="10">
        <f t="shared" si="1"/>
        <v>1.0590062033250001</v>
      </c>
      <c r="G25" s="34">
        <f t="shared" si="0"/>
        <v>0.60891841216600484</v>
      </c>
      <c r="I25" s="5">
        <f>B25/G25</f>
        <v>5783.8445205472299</v>
      </c>
      <c r="J25" s="17">
        <v>41548</v>
      </c>
      <c r="K25" s="16">
        <v>5783.8445205469998</v>
      </c>
      <c r="L25" s="16">
        <v>5673.0849579360001</v>
      </c>
      <c r="M25" s="16">
        <v>5706.0740357519999</v>
      </c>
      <c r="N25" s="16">
        <v>1.0195236919999999</v>
      </c>
      <c r="O25" s="16">
        <v>0.99421860299999998</v>
      </c>
      <c r="Q25" s="5">
        <f t="shared" si="4"/>
        <v>-412.13493483799994</v>
      </c>
      <c r="S25" s="10">
        <f t="shared" si="2"/>
        <v>8.6434883330536696</v>
      </c>
      <c r="T25" s="10">
        <f t="shared" si="5"/>
        <v>-7.0129808571898877E-2</v>
      </c>
      <c r="V25" s="4">
        <f>1.148*W!T25</f>
        <v>-1.8996291871297401E-2</v>
      </c>
      <c r="W25" s="10">
        <f t="shared" si="6"/>
        <v>9.1187814979341795</v>
      </c>
      <c r="X25" s="5">
        <f t="shared" si="3"/>
        <v>8874.6729791085618</v>
      </c>
      <c r="Y25" s="5">
        <f>X25+AB25</f>
        <v>8985.4325417195614</v>
      </c>
      <c r="Z25" s="5">
        <f>Y25*G25</f>
        <v>5471.3953159286248</v>
      </c>
      <c r="AB25" s="5">
        <v>110.75956261099964</v>
      </c>
    </row>
    <row r="26" spans="1:28" x14ac:dyDescent="0.25">
      <c r="A26" s="35" t="s">
        <v>24</v>
      </c>
      <c r="B26" s="6">
        <v>3409.7859333333336</v>
      </c>
      <c r="C26" s="32">
        <v>5061.8108600000005</v>
      </c>
      <c r="E26" s="8">
        <v>104.97925550699998</v>
      </c>
      <c r="F26" s="10">
        <f t="shared" si="1"/>
        <v>1.0497925550699998</v>
      </c>
      <c r="G26" s="34">
        <f t="shared" si="0"/>
        <v>0.64484837580260834</v>
      </c>
      <c r="I26" s="5">
        <f>B26/G26</f>
        <v>5287.7328396607263</v>
      </c>
      <c r="J26" s="17">
        <v>41640</v>
      </c>
      <c r="K26" s="16">
        <v>5287.7328396610001</v>
      </c>
      <c r="L26" s="16">
        <v>5582.2883800030004</v>
      </c>
      <c r="M26" s="16">
        <v>5581.7769371309996</v>
      </c>
      <c r="N26" s="16">
        <v>0.94723390799999996</v>
      </c>
      <c r="O26" s="16">
        <v>1.000091627</v>
      </c>
      <c r="Q26" s="5">
        <f t="shared" si="4"/>
        <v>-90.796577932999753</v>
      </c>
      <c r="S26" s="10">
        <f t="shared" si="2"/>
        <v>8.627354075248908</v>
      </c>
      <c r="T26" s="10">
        <f t="shared" si="5"/>
        <v>-1.6134257804761631E-2</v>
      </c>
      <c r="V26" s="4">
        <f>1.148*W!T26</f>
        <v>-8.9310626513944055E-3</v>
      </c>
      <c r="W26" s="10">
        <f t="shared" si="6"/>
        <v>9.1098504352827856</v>
      </c>
      <c r="X26" s="5">
        <f t="shared" si="3"/>
        <v>8796.005311442068</v>
      </c>
      <c r="Y26" s="5">
        <f>X26+AB26</f>
        <v>8501.4497711000677</v>
      </c>
      <c r="Z26" s="5">
        <f>Y26*G26</f>
        <v>5482.1460768613351</v>
      </c>
      <c r="AB26" s="5">
        <v>-294.55554034200031</v>
      </c>
    </row>
    <row r="27" spans="1:28" x14ac:dyDescent="0.25">
      <c r="A27" s="35" t="s">
        <v>25</v>
      </c>
      <c r="B27" s="6">
        <v>3730.7031433333332</v>
      </c>
      <c r="C27" s="32">
        <v>5555.2393300000003</v>
      </c>
      <c r="E27" s="8">
        <v>105.0812224</v>
      </c>
      <c r="F27" s="10">
        <f t="shared" si="1"/>
        <v>1.050812224</v>
      </c>
      <c r="G27" s="34">
        <f t="shared" si="0"/>
        <v>0.67695702406655966</v>
      </c>
      <c r="I27" s="5">
        <f>B27/G27</f>
        <v>5510.9896355348601</v>
      </c>
      <c r="J27" s="17">
        <v>41730</v>
      </c>
      <c r="K27" s="16">
        <v>5510.9896355350002</v>
      </c>
      <c r="L27" s="16">
        <v>5591.9701240309996</v>
      </c>
      <c r="M27" s="16">
        <v>5572.6795470659999</v>
      </c>
      <c r="N27" s="16">
        <v>0.98551843299999997</v>
      </c>
      <c r="O27" s="16">
        <v>1.003461634</v>
      </c>
      <c r="Q27" s="5">
        <f t="shared" si="4"/>
        <v>9.6817440279992297</v>
      </c>
      <c r="S27" s="10">
        <f t="shared" si="2"/>
        <v>8.6290869412725861</v>
      </c>
      <c r="T27" s="10">
        <f t="shared" si="5"/>
        <v>1.7328660236781701E-3</v>
      </c>
      <c r="V27" s="4">
        <f>1.148*W!T27</f>
        <v>2.5968218024670902E-3</v>
      </c>
      <c r="W27" s="10">
        <f t="shared" si="6"/>
        <v>9.1124472570852522</v>
      </c>
      <c r="X27" s="5">
        <f t="shared" si="3"/>
        <v>8818.8067741647792</v>
      </c>
      <c r="Y27" s="5">
        <f>X27+AB27</f>
        <v>8737.8262856687797</v>
      </c>
      <c r="Z27" s="5">
        <f>Y27*G27</f>
        <v>5915.1328791568976</v>
      </c>
      <c r="AB27" s="5">
        <v>-80.980488495999452</v>
      </c>
    </row>
    <row r="28" spans="1:28" x14ac:dyDescent="0.25">
      <c r="A28" s="35" t="s">
        <v>26</v>
      </c>
      <c r="B28" s="6">
        <v>4087.1064016666669</v>
      </c>
      <c r="C28" s="32">
        <v>5886.2955700000002</v>
      </c>
      <c r="E28" s="8">
        <v>102.92768640000003</v>
      </c>
      <c r="F28" s="10">
        <f t="shared" si="1"/>
        <v>1.0292768640000003</v>
      </c>
      <c r="G28" s="34">
        <f t="shared" si="0"/>
        <v>0.71135471601180311</v>
      </c>
      <c r="I28" s="5">
        <f>B28/G28</f>
        <v>5745.5251362933986</v>
      </c>
      <c r="J28" s="17">
        <v>41821</v>
      </c>
      <c r="K28" s="16">
        <v>5745.5251362930003</v>
      </c>
      <c r="L28" s="16">
        <v>5484.6657172750001</v>
      </c>
      <c r="M28" s="16">
        <v>5519.1897834190004</v>
      </c>
      <c r="N28" s="16">
        <v>1.0475615890000001</v>
      </c>
      <c r="O28" s="16">
        <v>0.99374472199999997</v>
      </c>
      <c r="Q28" s="5">
        <f t="shared" si="4"/>
        <v>-107.30440675599948</v>
      </c>
      <c r="S28" s="10">
        <f t="shared" si="2"/>
        <v>8.6097114259615051</v>
      </c>
      <c r="T28" s="10">
        <f t="shared" si="5"/>
        <v>-1.937551531108106E-2</v>
      </c>
      <c r="V28" s="4">
        <f>1.148*W!T28</f>
        <v>-2.4314039482397545E-2</v>
      </c>
      <c r="W28" s="10">
        <f t="shared" si="6"/>
        <v>9.088133217602854</v>
      </c>
      <c r="X28" s="5">
        <f t="shared" si="3"/>
        <v>8607.6102609699956</v>
      </c>
      <c r="Y28" s="5">
        <f>X28+AB28</f>
        <v>8868.4696799879966</v>
      </c>
      <c r="Z28" s="5">
        <f>Y28*G28</f>
        <v>6308.6277306671482</v>
      </c>
      <c r="AB28" s="5">
        <v>260.85941901800015</v>
      </c>
    </row>
    <row r="29" spans="1:28" x14ac:dyDescent="0.25">
      <c r="A29" s="35" t="s">
        <v>27</v>
      </c>
      <c r="B29" s="6">
        <v>4115.7949683333336</v>
      </c>
      <c r="C29" s="32">
        <v>5913.2942299999995</v>
      </c>
      <c r="E29" s="8">
        <v>102.41804320000001</v>
      </c>
      <c r="F29" s="10">
        <f t="shared" si="1"/>
        <v>1.0241804320000001</v>
      </c>
      <c r="G29" s="34">
        <f t="shared" si="0"/>
        <v>0.73218095128823946</v>
      </c>
      <c r="I29" s="5">
        <f>B29/G29</f>
        <v>5621.2811342493651</v>
      </c>
      <c r="J29" s="17">
        <v>41913</v>
      </c>
      <c r="K29" s="16">
        <v>5621.2811342490004</v>
      </c>
      <c r="L29" s="16">
        <v>5512.6714526570004</v>
      </c>
      <c r="M29" s="16">
        <v>5462.8995071689997</v>
      </c>
      <c r="N29" s="16">
        <v>1.019701824</v>
      </c>
      <c r="O29" s="16">
        <v>1.0091109030000001</v>
      </c>
      <c r="Q29" s="5">
        <f t="shared" si="4"/>
        <v>28.005735382000239</v>
      </c>
      <c r="S29" s="10">
        <f t="shared" si="2"/>
        <v>8.6148046217942404</v>
      </c>
      <c r="T29" s="10">
        <f t="shared" si="5"/>
        <v>5.0931958327353755E-3</v>
      </c>
      <c r="V29" s="4">
        <f>1.148*W!T29</f>
        <v>-2.8612420559519583E-2</v>
      </c>
      <c r="W29" s="10">
        <f t="shared" si="6"/>
        <v>9.0595207970433336</v>
      </c>
      <c r="X29" s="5">
        <f t="shared" si="3"/>
        <v>8365.546067988198</v>
      </c>
      <c r="Y29" s="5">
        <f>X29+AB29</f>
        <v>8474.1557495801972</v>
      </c>
      <c r="Z29" s="5">
        <f>Y29*G29</f>
        <v>6204.6154180923322</v>
      </c>
      <c r="AB29" s="5">
        <v>108.60968159200002</v>
      </c>
    </row>
    <row r="30" spans="1:28" x14ac:dyDescent="0.25">
      <c r="A30" s="35" t="s">
        <v>28</v>
      </c>
      <c r="B30" s="6">
        <v>3724.1128666666664</v>
      </c>
      <c r="C30" s="32">
        <v>5562.9983700000003</v>
      </c>
      <c r="E30" s="8">
        <v>104.97392640000001</v>
      </c>
      <c r="F30" s="10">
        <f t="shared" si="1"/>
        <v>1.0497392640000001</v>
      </c>
      <c r="G30" s="34">
        <f t="shared" si="0"/>
        <v>0.74988540299256012</v>
      </c>
      <c r="I30" s="5">
        <f>B30/G30</f>
        <v>4966.2426442825617</v>
      </c>
      <c r="J30" s="17">
        <v>42005</v>
      </c>
      <c r="K30" s="16">
        <v>4966.2426442830001</v>
      </c>
      <c r="L30" s="16">
        <v>5241.9265056590002</v>
      </c>
      <c r="M30" s="16">
        <v>5293.5003696140002</v>
      </c>
      <c r="N30" s="16">
        <v>0.94740791199999996</v>
      </c>
      <c r="O30" s="16">
        <v>0.99025713400000004</v>
      </c>
      <c r="Q30" s="5">
        <f t="shared" si="4"/>
        <v>-270.74494699800016</v>
      </c>
      <c r="S30" s="10">
        <f t="shared" si="2"/>
        <v>8.5644443634987262</v>
      </c>
      <c r="T30" s="10">
        <f t="shared" si="5"/>
        <v>-5.0360258295514271E-2</v>
      </c>
      <c r="V30" s="4">
        <f>1.148*W!T30</f>
        <v>-1.5839236948006975E-2</v>
      </c>
      <c r="W30" s="10">
        <f t="shared" si="6"/>
        <v>9.043681560095326</v>
      </c>
      <c r="X30" s="5">
        <f t="shared" si="3"/>
        <v>8234.4840367553625</v>
      </c>
      <c r="Y30" s="5">
        <f>X30+AB30</f>
        <v>7958.8001753793624</v>
      </c>
      <c r="Z30" s="5">
        <f>Y30*G30</f>
        <v>5968.1880768516112</v>
      </c>
      <c r="AB30" s="5">
        <v>-275.6838613760001</v>
      </c>
    </row>
    <row r="31" spans="1:28" x14ac:dyDescent="0.25">
      <c r="A31" s="35" t="s">
        <v>29</v>
      </c>
      <c r="B31" s="6">
        <v>4086.6341066666669</v>
      </c>
      <c r="C31" s="32">
        <v>6014.7553900000003</v>
      </c>
      <c r="E31" s="8">
        <v>102.31754410000002</v>
      </c>
      <c r="F31" s="10">
        <f t="shared" si="1"/>
        <v>1.0231754410000002</v>
      </c>
      <c r="G31" s="34">
        <f t="shared" si="0"/>
        <v>0.78718415102175354</v>
      </c>
      <c r="I31" s="5">
        <f>B31/G31</f>
        <v>5191.4588236593372</v>
      </c>
      <c r="J31" s="17">
        <v>42095</v>
      </c>
      <c r="K31" s="16">
        <v>5191.4588236589998</v>
      </c>
      <c r="L31" s="16">
        <v>5268.3391286180004</v>
      </c>
      <c r="M31" s="16">
        <v>5223.3233071889999</v>
      </c>
      <c r="N31" s="16">
        <v>0.98540710799999998</v>
      </c>
      <c r="O31" s="16">
        <v>1.0086182340000001</v>
      </c>
      <c r="Q31" s="5">
        <f t="shared" si="4"/>
        <v>26.412622959000146</v>
      </c>
      <c r="S31" s="10">
        <f t="shared" si="2"/>
        <v>8.5694704360034013</v>
      </c>
      <c r="T31" s="10">
        <f t="shared" si="5"/>
        <v>5.0260725046751276E-3</v>
      </c>
      <c r="V31" s="4">
        <f>1.148*W!T31</f>
        <v>-1.3797825094106521E-2</v>
      </c>
      <c r="W31" s="10">
        <f t="shared" si="6"/>
        <v>9.0298837350012189</v>
      </c>
      <c r="X31" s="5">
        <f t="shared" si="3"/>
        <v>8121.9882604142103</v>
      </c>
      <c r="Y31" s="5">
        <f>X31+AB31</f>
        <v>8045.1079554552098</v>
      </c>
      <c r="Z31" s="5">
        <f>Y31*G31</f>
        <v>6332.9814757933646</v>
      </c>
      <c r="AB31" s="5">
        <v>-76.880304959000568</v>
      </c>
    </row>
    <row r="32" spans="1:28" x14ac:dyDescent="0.25">
      <c r="A32" s="35" t="s">
        <v>30</v>
      </c>
      <c r="B32" s="6">
        <v>4279.9917766666667</v>
      </c>
      <c r="C32" s="32">
        <v>6201.1245999999992</v>
      </c>
      <c r="E32" s="8">
        <v>101.70560519999998</v>
      </c>
      <c r="F32" s="10">
        <f t="shared" si="1"/>
        <v>1.0170560519999998</v>
      </c>
      <c r="G32" s="34">
        <f t="shared" si="0"/>
        <v>0.80542749086989351</v>
      </c>
      <c r="I32" s="5">
        <f>B32/G32</f>
        <v>5313.9380331358025</v>
      </c>
      <c r="J32" s="17">
        <v>42186</v>
      </c>
      <c r="K32" s="16">
        <v>5313.9380331359998</v>
      </c>
      <c r="L32" s="16">
        <v>5073.9127773319997</v>
      </c>
      <c r="M32" s="16">
        <v>5107.1385697850001</v>
      </c>
      <c r="N32" s="16">
        <v>1.0473057509999999</v>
      </c>
      <c r="O32" s="16">
        <v>0.99349424500000005</v>
      </c>
      <c r="Q32" s="5">
        <f t="shared" si="4"/>
        <v>-194.42635128600068</v>
      </c>
      <c r="S32" s="10">
        <f t="shared" si="2"/>
        <v>8.5318675498916487</v>
      </c>
      <c r="T32" s="10">
        <f t="shared" si="5"/>
        <v>-3.7602886111752554E-2</v>
      </c>
      <c r="V32" s="4">
        <f>1.148*W!T32</f>
        <v>-2.2817848187041169E-2</v>
      </c>
      <c r="W32" s="10">
        <f t="shared" si="6"/>
        <v>9.0070658868141784</v>
      </c>
      <c r="X32" s="5">
        <f t="shared" si="3"/>
        <v>7939.3131085294599</v>
      </c>
      <c r="Y32" s="5">
        <f>X32+AB32</f>
        <v>8179.33836433346</v>
      </c>
      <c r="Z32" s="5">
        <f>Y32*G32</f>
        <v>6587.8639757609581</v>
      </c>
      <c r="AB32" s="5">
        <v>240.02525580400015</v>
      </c>
    </row>
    <row r="33" spans="1:28" x14ac:dyDescent="0.25">
      <c r="A33" s="35" t="s">
        <v>31</v>
      </c>
      <c r="B33" s="6">
        <v>4209.5324499999997</v>
      </c>
      <c r="C33" s="32">
        <v>6238.8645999999999</v>
      </c>
      <c r="E33" s="8">
        <v>102.51964799999999</v>
      </c>
      <c r="F33" s="10">
        <f t="shared" si="1"/>
        <v>1.02519648</v>
      </c>
      <c r="G33" s="34">
        <f t="shared" si="0"/>
        <v>0.81916490403639974</v>
      </c>
      <c r="I33" s="5">
        <f>B33/G33</f>
        <v>5138.8095721114396</v>
      </c>
      <c r="J33" s="17">
        <v>42278</v>
      </c>
      <c r="K33" s="16">
        <v>5138.8095721110003</v>
      </c>
      <c r="L33" s="16">
        <v>5038.7277290769998</v>
      </c>
      <c r="M33" s="16">
        <v>5019.2875352339997</v>
      </c>
      <c r="N33" s="16">
        <v>1.019862523</v>
      </c>
      <c r="O33" s="16">
        <v>1.0038730979999999</v>
      </c>
      <c r="Q33" s="5">
        <f t="shared" si="4"/>
        <v>-35.185048254999856</v>
      </c>
      <c r="S33" s="10">
        <f t="shared" si="2"/>
        <v>8.5249088944914657</v>
      </c>
      <c r="T33" s="10">
        <f t="shared" si="5"/>
        <v>-6.9586554001830336E-3</v>
      </c>
      <c r="V33" s="4">
        <f>1.148*W!T33</f>
        <v>-1.4674813207889194E-2</v>
      </c>
      <c r="W33" s="10">
        <f t="shared" si="6"/>
        <v>8.9923910736062886</v>
      </c>
      <c r="X33" s="5">
        <f t="shared" si="3"/>
        <v>7824.0062085704794</v>
      </c>
      <c r="Y33" s="5">
        <f>X33+AB33</f>
        <v>7924.0880516044799</v>
      </c>
      <c r="Z33" s="5">
        <f>Y33*G33</f>
        <v>6491.1348283685656</v>
      </c>
      <c r="AB33" s="5">
        <v>100.08184303400049</v>
      </c>
    </row>
    <row r="34" spans="1:28" x14ac:dyDescent="0.25">
      <c r="A34" s="35" t="s">
        <v>32</v>
      </c>
      <c r="B34" s="6">
        <v>3920.0896833333336</v>
      </c>
      <c r="C34" s="32">
        <v>5898.9058000000005</v>
      </c>
      <c r="E34" s="8">
        <v>105.69394080000004</v>
      </c>
      <c r="F34" s="10">
        <f t="shared" si="1"/>
        <v>1.0569394080000003</v>
      </c>
      <c r="G34" s="34">
        <f t="shared" si="0"/>
        <v>0.83980497615765481</v>
      </c>
      <c r="I34" s="5">
        <f>B34/G34</f>
        <v>4667.8571747322239</v>
      </c>
      <c r="J34" s="17">
        <v>42370</v>
      </c>
      <c r="K34" s="16">
        <v>4667.8571747320002</v>
      </c>
      <c r="L34" s="16">
        <v>4925.9853308250003</v>
      </c>
      <c r="M34" s="16">
        <v>4932.2655181789996</v>
      </c>
      <c r="N34" s="16">
        <v>0.94759867499999995</v>
      </c>
      <c r="O34" s="16">
        <v>0.99872671300000004</v>
      </c>
      <c r="Q34" s="5">
        <f t="shared" si="4"/>
        <v>-112.74239825199948</v>
      </c>
      <c r="S34" s="10">
        <f t="shared" si="2"/>
        <v>8.502279600768011</v>
      </c>
      <c r="T34" s="10">
        <f t="shared" si="5"/>
        <v>-2.262929372345468E-2</v>
      </c>
      <c r="V34" s="4">
        <f>1.148*W!T34</f>
        <v>-1.2808439476752077E-2</v>
      </c>
      <c r="W34" s="10">
        <f t="shared" si="6"/>
        <v>8.9795826341295371</v>
      </c>
      <c r="X34" s="5">
        <f t="shared" si="3"/>
        <v>7724.7338569047834</v>
      </c>
      <c r="Y34" s="5">
        <f>X34+AB34</f>
        <v>7466.6057008117832</v>
      </c>
      <c r="Z34" s="5">
        <f>Y34*G34</f>
        <v>6270.4926225488489</v>
      </c>
      <c r="AB34" s="5">
        <v>-258.12815609300014</v>
      </c>
    </row>
    <row r="35" spans="1:28" x14ac:dyDescent="0.25">
      <c r="A35" s="35" t="s">
        <v>33</v>
      </c>
      <c r="B35" s="6">
        <v>4077.1086500000001</v>
      </c>
      <c r="C35" s="32">
        <v>6281.3588000000009</v>
      </c>
      <c r="E35" s="8">
        <v>101.59819365</v>
      </c>
      <c r="F35" s="10">
        <f t="shared" si="1"/>
        <v>1.0159819365</v>
      </c>
      <c r="G35" s="34">
        <f t="shared" si="0"/>
        <v>0.88762297433552606</v>
      </c>
      <c r="I35" s="5">
        <f>B35/G35</f>
        <v>4593.2887812554882</v>
      </c>
      <c r="J35" s="17">
        <v>42461</v>
      </c>
      <c r="K35" s="16">
        <v>4593.2887812549998</v>
      </c>
      <c r="L35" s="16">
        <v>4661.8457471239999</v>
      </c>
      <c r="M35" s="16">
        <v>4648.6193151950001</v>
      </c>
      <c r="N35" s="16">
        <v>0.98529403000000004</v>
      </c>
      <c r="O35" s="16">
        <v>1.002845239</v>
      </c>
      <c r="Q35" s="5">
        <f t="shared" si="4"/>
        <v>-264.13958370100045</v>
      </c>
      <c r="S35" s="10">
        <f t="shared" si="2"/>
        <v>8.4471667317733168</v>
      </c>
      <c r="T35" s="10">
        <f t="shared" si="5"/>
        <v>-5.5112868994694253E-2</v>
      </c>
      <c r="V35" s="4">
        <f>1.148*W!T35</f>
        <v>-3.8300283585917062E-2</v>
      </c>
      <c r="W35" s="10">
        <f t="shared" si="6"/>
        <v>8.9412823505436201</v>
      </c>
      <c r="X35" s="5">
        <f t="shared" si="3"/>
        <v>7435.3373682558486</v>
      </c>
      <c r="Y35" s="5">
        <f>X35+AB35</f>
        <v>7366.7804023868484</v>
      </c>
      <c r="Z35" s="5">
        <f>Y35*G35</f>
        <v>6538.9235320432781</v>
      </c>
      <c r="AB35" s="5">
        <v>-68.556965869000123</v>
      </c>
    </row>
    <row r="36" spans="1:28" x14ac:dyDescent="0.25">
      <c r="A36" s="35" t="s">
        <v>34</v>
      </c>
      <c r="B36" s="6">
        <v>4376.0308833333329</v>
      </c>
      <c r="C36" s="32">
        <v>6421.8062</v>
      </c>
      <c r="E36" s="8">
        <v>100.92107097999998</v>
      </c>
      <c r="F36" s="10">
        <f t="shared" si="1"/>
        <v>1.0092107097999998</v>
      </c>
      <c r="G36" s="34">
        <f t="shared" si="0"/>
        <v>0.90180890834729754</v>
      </c>
      <c r="I36" s="5">
        <f>B36/G36</f>
        <v>4852.5034991648918</v>
      </c>
      <c r="J36" s="17">
        <v>42552</v>
      </c>
      <c r="K36" s="16">
        <v>4852.503499165</v>
      </c>
      <c r="L36" s="16">
        <v>4634.3467610329999</v>
      </c>
      <c r="M36" s="16">
        <v>4687.2535093160004</v>
      </c>
      <c r="N36" s="16">
        <v>1.047073892</v>
      </c>
      <c r="O36" s="16">
        <v>0.98871263300000001</v>
      </c>
      <c r="Q36" s="5">
        <f t="shared" si="4"/>
        <v>-27.498986091000006</v>
      </c>
      <c r="S36" s="10">
        <f t="shared" si="2"/>
        <v>8.441250531936566</v>
      </c>
      <c r="T36" s="10">
        <f t="shared" si="5"/>
        <v>-5.9161998367507351E-3</v>
      </c>
      <c r="V36" s="4">
        <f>1.148*W!T36</f>
        <v>-2.2226715958725624E-2</v>
      </c>
      <c r="W36" s="10">
        <f t="shared" si="6"/>
        <v>8.919055634584895</v>
      </c>
      <c r="X36" s="5">
        <f t="shared" si="3"/>
        <v>7272.3905428071039</v>
      </c>
      <c r="Y36" s="5">
        <f>X36+AB36</f>
        <v>7490.547280939104</v>
      </c>
      <c r="Z36" s="5">
        <f>Y36*G36</f>
        <v>6755.042266347511</v>
      </c>
      <c r="AB36" s="5">
        <v>218.1567381320001</v>
      </c>
    </row>
    <row r="37" spans="1:28" x14ac:dyDescent="0.25">
      <c r="A37" s="35" t="s">
        <v>35</v>
      </c>
      <c r="B37" s="6">
        <v>4878.1643333333332</v>
      </c>
      <c r="C37" s="32">
        <v>6392.5664999999999</v>
      </c>
      <c r="E37" s="8">
        <v>102.08398233600002</v>
      </c>
      <c r="F37" s="10">
        <f t="shared" si="1"/>
        <v>1.0208398233600002</v>
      </c>
      <c r="G37" s="34">
        <f t="shared" si="0"/>
        <v>0.91011520849713912</v>
      </c>
      <c r="I37" s="5">
        <f>B37/G37</f>
        <v>5359.9415632099808</v>
      </c>
      <c r="J37" s="17">
        <v>42644</v>
      </c>
      <c r="K37" s="16">
        <v>5359.9415632099999</v>
      </c>
      <c r="L37" s="16">
        <v>5255.0611511139996</v>
      </c>
      <c r="M37" s="16">
        <v>5202.6821972039997</v>
      </c>
      <c r="N37" s="16">
        <v>1.0199579809999999</v>
      </c>
      <c r="O37" s="16">
        <v>1.0100676829999999</v>
      </c>
      <c r="Q37" s="5">
        <f t="shared" si="4"/>
        <v>620.71439008099969</v>
      </c>
      <c r="S37" s="10">
        <f t="shared" si="2"/>
        <v>8.566946919991965</v>
      </c>
      <c r="T37" s="10">
        <f t="shared" si="5"/>
        <v>0.12569638805539896</v>
      </c>
      <c r="V37" s="4">
        <f>1.148*W!T37</f>
        <v>-1.948358854740791E-2</v>
      </c>
      <c r="W37" s="10">
        <f t="shared" si="6"/>
        <v>8.8995720460374876</v>
      </c>
      <c r="X37" s="5">
        <f t="shared" si="3"/>
        <v>7132.4937186164798</v>
      </c>
      <c r="Y37" s="5">
        <f>X37+AB37</f>
        <v>7237.3741307124801</v>
      </c>
      <c r="Z37" s="5">
        <f>Y37*G37</f>
        <v>6586.8442659451894</v>
      </c>
      <c r="AB37" s="5">
        <v>104.88041209600033</v>
      </c>
    </row>
    <row r="38" spans="1:28" x14ac:dyDescent="0.25">
      <c r="A38" s="35" t="s">
        <v>36</v>
      </c>
      <c r="B38" s="6">
        <v>4850.1094999999996</v>
      </c>
      <c r="C38" s="32">
        <v>6190.1307000000006</v>
      </c>
      <c r="E38" s="8">
        <v>101.69865915440002</v>
      </c>
      <c r="F38" s="10">
        <f t="shared" si="1"/>
        <v>1.0169865915440002</v>
      </c>
      <c r="G38" s="34">
        <f t="shared" si="0"/>
        <v>0.9290818486794693</v>
      </c>
      <c r="I38" s="5">
        <f>B38/G38</f>
        <v>5220.3253210614321</v>
      </c>
      <c r="J38" s="17">
        <v>42736</v>
      </c>
      <c r="K38" s="16">
        <v>5220.3253210610001</v>
      </c>
      <c r="L38" s="16">
        <v>5508.0560088680004</v>
      </c>
      <c r="M38" s="16">
        <v>5532.3938933059999</v>
      </c>
      <c r="N38" s="16">
        <v>0.94776184399999996</v>
      </c>
      <c r="O38" s="16">
        <v>0.99560084000000004</v>
      </c>
      <c r="Q38" s="5">
        <f t="shared" si="4"/>
        <v>252.9948577540008</v>
      </c>
      <c r="S38" s="10">
        <f t="shared" si="2"/>
        <v>8.6139670284366421</v>
      </c>
      <c r="T38" s="10">
        <f t="shared" si="5"/>
        <v>4.7020108444677078E-2</v>
      </c>
      <c r="V38" s="4">
        <f>1.148*W!T38</f>
        <v>1.838852920674432E-2</v>
      </c>
      <c r="W38" s="10">
        <f t="shared" si="6"/>
        <v>8.9179605752442317</v>
      </c>
      <c r="X38" s="5">
        <f t="shared" si="3"/>
        <v>7264.4554759835173</v>
      </c>
      <c r="Y38" s="5">
        <f>X38+AB38</f>
        <v>6976.724788176517</v>
      </c>
      <c r="Z38" s="5">
        <f>Y38*G38</f>
        <v>6481.9483639269174</v>
      </c>
      <c r="AB38" s="5">
        <v>-287.73068780700032</v>
      </c>
    </row>
    <row r="39" spans="1:28" x14ac:dyDescent="0.25">
      <c r="A39" s="35" t="s">
        <v>37</v>
      </c>
      <c r="B39" s="6">
        <v>5313.8878333333332</v>
      </c>
      <c r="C39" s="32">
        <v>6776.3964999999998</v>
      </c>
      <c r="E39" s="8">
        <v>101.65853512079998</v>
      </c>
      <c r="F39" s="10">
        <f t="shared" si="1"/>
        <v>1.0165853512079999</v>
      </c>
      <c r="G39" s="34">
        <f t="shared" si="0"/>
        <v>0.944863782553932</v>
      </c>
      <c r="I39" s="5">
        <f>B39/G39</f>
        <v>5623.9723984023285</v>
      </c>
      <c r="J39" s="17">
        <v>42826</v>
      </c>
      <c r="K39" s="16">
        <v>5623.9723984020002</v>
      </c>
      <c r="L39" s="16">
        <v>5708.2305208440002</v>
      </c>
      <c r="M39" s="16">
        <v>5696.9276085780002</v>
      </c>
      <c r="N39" s="16">
        <v>0.98523918700000002</v>
      </c>
      <c r="O39" s="16">
        <v>1.0019840360000001</v>
      </c>
      <c r="Q39" s="5">
        <f t="shared" si="4"/>
        <v>200.17451197599985</v>
      </c>
      <c r="S39" s="10">
        <f t="shared" si="2"/>
        <v>8.6496643633530805</v>
      </c>
      <c r="T39" s="10">
        <f t="shared" si="5"/>
        <v>3.569733491643845E-2</v>
      </c>
      <c r="V39" s="4">
        <f>1.148*W!T39</f>
        <v>3.8390816389096097E-2</v>
      </c>
      <c r="W39" s="10">
        <f t="shared" si="6"/>
        <v>8.9563513916333282</v>
      </c>
      <c r="X39" s="5">
        <f t="shared" si="3"/>
        <v>7547.8821540712488</v>
      </c>
      <c r="Y39" s="5">
        <f>X39+AB39</f>
        <v>7463.6240316292487</v>
      </c>
      <c r="Z39" s="5">
        <f>Y39*G39</f>
        <v>7052.1080340856397</v>
      </c>
      <c r="AB39" s="5">
        <v>-84.258122442000058</v>
      </c>
    </row>
    <row r="40" spans="1:28" x14ac:dyDescent="0.25">
      <c r="A40" s="35" t="s">
        <v>38</v>
      </c>
      <c r="B40" s="6">
        <v>6010.5809999999992</v>
      </c>
      <c r="C40" s="32">
        <v>7093.1697999999988</v>
      </c>
      <c r="E40" s="8">
        <v>99.348621172499989</v>
      </c>
      <c r="F40" s="10">
        <f t="shared" si="1"/>
        <v>0.99348621172499985</v>
      </c>
      <c r="G40" s="34">
        <f t="shared" si="0"/>
        <v>0.96053468023130817</v>
      </c>
      <c r="I40" s="5">
        <f>B40/G40</f>
        <v>6257.5366862887031</v>
      </c>
      <c r="J40" s="17">
        <v>42917</v>
      </c>
      <c r="K40" s="16">
        <v>6257.5366862889996</v>
      </c>
      <c r="L40" s="16">
        <v>5976.9095567699997</v>
      </c>
      <c r="M40" s="16">
        <v>5987.151184026</v>
      </c>
      <c r="N40" s="16">
        <v>1.046951878</v>
      </c>
      <c r="O40" s="16">
        <v>0.99828939900000002</v>
      </c>
      <c r="Q40" s="5">
        <f t="shared" si="4"/>
        <v>268.67903592599941</v>
      </c>
      <c r="S40" s="10">
        <f t="shared" si="2"/>
        <v>8.6956589168325706</v>
      </c>
      <c r="T40" s="10">
        <f t="shared" si="5"/>
        <v>4.5994553479490108E-2</v>
      </c>
      <c r="V40" s="4">
        <f>1.148*W!T40</f>
        <v>5.605682277754603E-3</v>
      </c>
      <c r="W40" s="10">
        <f t="shared" si="6"/>
        <v>8.9619570739110834</v>
      </c>
      <c r="X40" s="5">
        <f t="shared" si="3"/>
        <v>7590.1821652461622</v>
      </c>
      <c r="Y40" s="5">
        <f>X40+AB40</f>
        <v>7870.8092947651621</v>
      </c>
      <c r="Z40" s="5">
        <f>Y40*G40</f>
        <v>7560.1852891088629</v>
      </c>
      <c r="AB40" s="5">
        <v>280.62712951899994</v>
      </c>
    </row>
    <row r="41" spans="1:28" x14ac:dyDescent="0.25">
      <c r="A41" s="35" t="s">
        <v>39</v>
      </c>
      <c r="B41" s="6">
        <v>6350.8753333333334</v>
      </c>
      <c r="C41" s="32">
        <v>7523.7945</v>
      </c>
      <c r="E41" s="8">
        <v>101.82821418</v>
      </c>
      <c r="F41" s="10">
        <f t="shared" si="1"/>
        <v>1.0182821418000001</v>
      </c>
      <c r="G41" s="34">
        <f t="shared" si="0"/>
        <v>0.95427796069348647</v>
      </c>
      <c r="I41" s="5">
        <f>B41/G41</f>
        <v>6655.1629555795962</v>
      </c>
      <c r="J41" s="17">
        <v>43009</v>
      </c>
      <c r="K41" s="16">
        <v>6655.16295558</v>
      </c>
      <c r="L41" s="16">
        <v>6524.7070112379997</v>
      </c>
      <c r="M41" s="16">
        <v>6541.6687637989999</v>
      </c>
      <c r="N41" s="16">
        <v>1.0199941459999999</v>
      </c>
      <c r="O41" s="16">
        <v>0.99740712099999995</v>
      </c>
      <c r="Q41" s="5">
        <f t="shared" si="4"/>
        <v>547.79745446800007</v>
      </c>
      <c r="S41" s="10">
        <f t="shared" si="2"/>
        <v>8.7833513286904861</v>
      </c>
      <c r="T41" s="10">
        <f t="shared" si="5"/>
        <v>8.7692411857915431E-2</v>
      </c>
      <c r="V41" s="4">
        <f>1.148*W!T41</f>
        <v>7.0068640421700606E-2</v>
      </c>
      <c r="W41" s="10">
        <f t="shared" si="6"/>
        <v>9.032025714332784</v>
      </c>
      <c r="X41" s="5">
        <f t="shared" si="3"/>
        <v>8139.3508382036389</v>
      </c>
      <c r="Y41" s="5">
        <f>X41+AB41</f>
        <v>8269.8067825456383</v>
      </c>
      <c r="Z41" s="5">
        <f>Y41*G41</f>
        <v>7891.6943517768141</v>
      </c>
      <c r="AB41" s="5">
        <v>130.45594434200029</v>
      </c>
    </row>
    <row r="42" spans="1:28" x14ac:dyDescent="0.25">
      <c r="A42" s="35" t="s">
        <v>40</v>
      </c>
      <c r="B42" s="6">
        <v>6535.2178333333331</v>
      </c>
      <c r="C42" s="32">
        <v>7396.6866</v>
      </c>
      <c r="E42" s="8">
        <v>102.45982623500001</v>
      </c>
      <c r="F42" s="10">
        <f t="shared" si="1"/>
        <v>1.0245982623500001</v>
      </c>
      <c r="G42" s="34">
        <f>G43/F42</f>
        <v>0.97172420568749973</v>
      </c>
      <c r="I42" s="5">
        <f>B42/G42</f>
        <v>6725.3833907632606</v>
      </c>
      <c r="J42" s="17">
        <v>43101</v>
      </c>
      <c r="K42" s="16">
        <v>6725.3833907629996</v>
      </c>
      <c r="L42" s="16">
        <v>7095.4122858159999</v>
      </c>
      <c r="M42" s="16">
        <v>7035.9425012700003</v>
      </c>
      <c r="N42" s="16">
        <v>0.94784955699999995</v>
      </c>
      <c r="O42" s="16">
        <v>1.0084522840000001</v>
      </c>
      <c r="Q42" s="5">
        <f t="shared" si="4"/>
        <v>570.70527457800017</v>
      </c>
      <c r="S42" s="10">
        <f t="shared" si="2"/>
        <v>8.8672036972527248</v>
      </c>
      <c r="T42" s="10">
        <f t="shared" si="5"/>
        <v>8.3852368562238766E-2</v>
      </c>
      <c r="V42" s="4">
        <f>1.148*W!T42</f>
        <v>3.8108239389693967E-2</v>
      </c>
      <c r="W42" s="10">
        <f t="shared" si="6"/>
        <v>9.0701339537224772</v>
      </c>
      <c r="X42" s="5">
        <f t="shared" si="3"/>
        <v>8454.5299329496538</v>
      </c>
      <c r="Y42" s="5">
        <f>X42+AB42</f>
        <v>8084.5010378966535</v>
      </c>
      <c r="Z42" s="5">
        <f>Y42*G42</f>
        <v>7855.9053494298932</v>
      </c>
      <c r="AB42" s="5">
        <v>-370.02889505300027</v>
      </c>
    </row>
    <row r="43" spans="1:28" x14ac:dyDescent="0.25">
      <c r="A43" s="35" t="s">
        <v>41</v>
      </c>
      <c r="B43" s="6">
        <v>6820.1914999999999</v>
      </c>
      <c r="C43" s="32">
        <v>7903.4252999999999</v>
      </c>
      <c r="E43" s="8">
        <v>100.43922750839999</v>
      </c>
      <c r="F43" s="10">
        <f t="shared" si="1"/>
        <v>1.004392275084</v>
      </c>
      <c r="G43" s="34">
        <f>G44/F43</f>
        <v>0.99562693263084623</v>
      </c>
      <c r="I43" s="5">
        <f>B43/G43</f>
        <v>6850.1476571935582</v>
      </c>
      <c r="J43" s="17">
        <v>43191</v>
      </c>
      <c r="K43" s="16">
        <v>6850.1476571940002</v>
      </c>
      <c r="L43" s="16">
        <v>6952.9431513250001</v>
      </c>
      <c r="M43" s="16">
        <v>6997.3272381010001</v>
      </c>
      <c r="N43" s="16">
        <v>0.98521554200000006</v>
      </c>
      <c r="O43" s="16">
        <v>0.99365699399999996</v>
      </c>
      <c r="Q43" s="5">
        <f t="shared" si="4"/>
        <v>-142.46913449099975</v>
      </c>
      <c r="S43" s="10">
        <f t="shared" si="2"/>
        <v>8.8469203239293925</v>
      </c>
      <c r="T43" s="10">
        <f t="shared" si="5"/>
        <v>-2.0283373323332299E-2</v>
      </c>
      <c r="V43" s="4">
        <f>1.148*W!T43</f>
        <v>2.6740316716482009E-3</v>
      </c>
      <c r="W43" s="10">
        <f t="shared" si="6"/>
        <v>9.0728079853941246</v>
      </c>
      <c r="X43" s="5">
        <f t="shared" si="3"/>
        <v>8477.09869882778</v>
      </c>
      <c r="Y43" s="5">
        <f>X43+AB43</f>
        <v>8374.3032046967801</v>
      </c>
      <c r="Z43" s="5">
        <f>Y43*G43</f>
        <v>8337.6818126129201</v>
      </c>
      <c r="AB43" s="5">
        <v>-102.79549413099994</v>
      </c>
    </row>
    <row r="44" spans="1:28" x14ac:dyDescent="0.25">
      <c r="A44" s="35" t="s">
        <v>42</v>
      </c>
      <c r="B44" s="6">
        <v>7443.4134999999997</v>
      </c>
      <c r="C44" s="32">
        <v>8211.1044999999995</v>
      </c>
      <c r="E44" s="8">
        <v>100.8</v>
      </c>
      <c r="F44" s="10">
        <f t="shared" si="1"/>
        <v>1.008</v>
      </c>
      <c r="G44" s="30">
        <v>1</v>
      </c>
      <c r="I44" s="5">
        <f>B44/G44</f>
        <v>7443.4134999999997</v>
      </c>
      <c r="J44" s="17">
        <v>43282</v>
      </c>
      <c r="K44" s="16">
        <v>7443.4134999999997</v>
      </c>
      <c r="L44" s="16">
        <v>7109.8931037660004</v>
      </c>
      <c r="M44" s="16">
        <v>7093.7646316259998</v>
      </c>
      <c r="N44" s="16">
        <v>1.04690934</v>
      </c>
      <c r="O44" s="16">
        <v>1.0022736130000001</v>
      </c>
      <c r="Q44" s="5">
        <f t="shared" si="4"/>
        <v>156.94995244100028</v>
      </c>
      <c r="S44" s="10">
        <f t="shared" si="2"/>
        <v>8.8692424880521976</v>
      </c>
      <c r="T44" s="10">
        <f t="shared" si="5"/>
        <v>2.2322164122805077E-2</v>
      </c>
      <c r="V44" s="4">
        <f>1.148*W!T44</f>
        <v>1.145902710244077E-2</v>
      </c>
      <c r="W44" s="10">
        <f t="shared" si="6"/>
        <v>9.0842670124965661</v>
      </c>
      <c r="X44" s="5">
        <f t="shared" si="3"/>
        <v>8574.4968771945078</v>
      </c>
      <c r="Y44" s="5">
        <f>X44+AB44</f>
        <v>8908.0172734285079</v>
      </c>
      <c r="Z44" s="5">
        <f>Y44*G44</f>
        <v>8908.0172734285079</v>
      </c>
      <c r="AB44" s="5">
        <v>333.52039623399924</v>
      </c>
    </row>
    <row r="45" spans="1:28" x14ac:dyDescent="0.25">
      <c r="A45" s="2" t="s">
        <v>85</v>
      </c>
      <c r="E45" s="33">
        <v>101.82821418</v>
      </c>
      <c r="F45" s="29">
        <f t="shared" si="1"/>
        <v>1.0182821418000001</v>
      </c>
      <c r="G45" s="29">
        <f>G44*F45</f>
        <v>1.0182821418000001</v>
      </c>
      <c r="J45" s="24">
        <v>43374</v>
      </c>
      <c r="V45" s="4">
        <f>1.148*W!T45</f>
        <v>1.1468726712119319E-2</v>
      </c>
      <c r="W45" s="29">
        <f t="shared" si="6"/>
        <v>9.0957357392086848</v>
      </c>
      <c r="X45" s="5">
        <f t="shared" si="3"/>
        <v>8673.0979868453196</v>
      </c>
      <c r="Y45" s="28">
        <f>X45+AB45</f>
        <v>8808.1194672163183</v>
      </c>
      <c r="Z45" s="28">
        <f>Y45*G45</f>
        <v>8969.1507563073083</v>
      </c>
      <c r="AA45" s="25"/>
      <c r="AB45" s="28">
        <v>135.0214803709996</v>
      </c>
    </row>
    <row r="46" spans="1:28" x14ac:dyDescent="0.25">
      <c r="A46" s="2" t="s">
        <v>86</v>
      </c>
      <c r="E46" s="33">
        <v>102.45982623500001</v>
      </c>
      <c r="F46" s="29">
        <f t="shared" si="1"/>
        <v>1.0245982623500001</v>
      </c>
      <c r="G46" s="29">
        <f>G45*F46</f>
        <v>1.0433301130703165</v>
      </c>
      <c r="J46" s="24">
        <v>43466</v>
      </c>
      <c r="V46" s="4">
        <f>1.148*W!T46</f>
        <v>1.1482137073954362E-2</v>
      </c>
      <c r="W46" s="29">
        <f t="shared" si="6"/>
        <v>9.1072178762826397</v>
      </c>
      <c r="X46" s="5">
        <f t="shared" si="3"/>
        <v>8772.9502334743684</v>
      </c>
      <c r="Y46" s="28">
        <f>X46+AB46</f>
        <v>8372.2328994953677</v>
      </c>
      <c r="Z46" s="28">
        <f>Y46*G46</f>
        <v>8735.0026976815261</v>
      </c>
      <c r="AA46" s="25"/>
      <c r="AB46" s="28">
        <v>-400.7173339789997</v>
      </c>
    </row>
    <row r="47" spans="1:28" x14ac:dyDescent="0.25">
      <c r="A47" s="2" t="s">
        <v>87</v>
      </c>
      <c r="E47" s="33">
        <v>100.43922750839999</v>
      </c>
      <c r="F47" s="29">
        <f t="shared" si="1"/>
        <v>1.004392275084</v>
      </c>
      <c r="G47" s="29">
        <f>G46*F47</f>
        <v>1.0479127059303421</v>
      </c>
      <c r="J47" s="24">
        <v>43556</v>
      </c>
      <c r="V47" s="4">
        <f>1.148*W!T47</f>
        <v>1.1491841952854442E-2</v>
      </c>
      <c r="W47" s="29">
        <f t="shared" si="6"/>
        <v>9.1187097182354933</v>
      </c>
      <c r="X47" s="5">
        <f t="shared" si="3"/>
        <v>8874.0379242636609</v>
      </c>
      <c r="Y47" s="28">
        <f>X47+AB47</f>
        <v>8749.4755712066617</v>
      </c>
      <c r="Z47" s="28">
        <f>Y47*G47</f>
        <v>9168.6866212945988</v>
      </c>
      <c r="AA47" s="25"/>
      <c r="AB47" s="28">
        <v>-124.5623530569992</v>
      </c>
    </row>
    <row r="48" spans="1:28" x14ac:dyDescent="0.25">
      <c r="A48" s="2" t="s">
        <v>88</v>
      </c>
      <c r="E48" s="33">
        <v>100.8</v>
      </c>
      <c r="F48" s="29">
        <f t="shared" si="1"/>
        <v>1.008</v>
      </c>
      <c r="G48" s="29">
        <f>G47*F48</f>
        <v>1.056296007577785</v>
      </c>
      <c r="J48" s="24">
        <v>43647</v>
      </c>
      <c r="V48" s="4">
        <f>1.148*W!T48</f>
        <v>1.1498028641347061E-2</v>
      </c>
      <c r="W48" s="29">
        <f t="shared" si="6"/>
        <v>9.1302077468768399</v>
      </c>
      <c r="X48" s="5">
        <f t="shared" si="3"/>
        <v>8976.3457780063072</v>
      </c>
      <c r="Y48" s="28">
        <f>X48+AB48</f>
        <v>9312.5423291983061</v>
      </c>
      <c r="Z48" s="28">
        <f>Y48*G48</f>
        <v>9836.8012827312978</v>
      </c>
      <c r="AA48" s="25"/>
      <c r="AB48" s="28">
        <v>336.19655119199979</v>
      </c>
    </row>
    <row r="49" spans="2:17" ht="105" x14ac:dyDescent="0.25">
      <c r="B49" s="12" t="s">
        <v>45</v>
      </c>
      <c r="C49" s="11" t="s">
        <v>83</v>
      </c>
      <c r="I49" s="11" t="s">
        <v>53</v>
      </c>
      <c r="Q49" s="19" t="s">
        <v>63</v>
      </c>
    </row>
    <row r="75" spans="21:21" x14ac:dyDescent="0.25">
      <c r="U75" t="s">
        <v>65</v>
      </c>
    </row>
    <row r="93" spans="21:21" x14ac:dyDescent="0.25">
      <c r="U93" t="s">
        <v>67</v>
      </c>
    </row>
    <row r="110" spans="21:21" x14ac:dyDescent="0.25">
      <c r="U110" t="s">
        <v>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F1" workbookViewId="0">
      <selection activeCell="T1" sqref="T1"/>
    </sheetView>
  </sheetViews>
  <sheetFormatPr defaultRowHeight="15" x14ac:dyDescent="0.25"/>
  <cols>
    <col min="2" max="2" width="13.42578125" customWidth="1"/>
    <col min="6" max="6" width="12" customWidth="1"/>
    <col min="8" max="8" width="12.28515625" customWidth="1"/>
    <col min="10" max="10" width="12.5703125" customWidth="1"/>
  </cols>
  <sheetData>
    <row r="1" spans="1:20" ht="122.25" customHeight="1" x14ac:dyDescent="0.25">
      <c r="A1" s="4"/>
      <c r="B1" s="3" t="s">
        <v>43</v>
      </c>
      <c r="D1" s="9" t="s">
        <v>46</v>
      </c>
      <c r="E1" s="9" t="s">
        <v>47</v>
      </c>
      <c r="F1" s="9" t="s">
        <v>48</v>
      </c>
      <c r="H1" s="9" t="s">
        <v>49</v>
      </c>
      <c r="J1" s="15"/>
      <c r="K1" s="14" t="s">
        <v>56</v>
      </c>
      <c r="L1" s="14" t="s">
        <v>57</v>
      </c>
      <c r="M1" s="14" t="s">
        <v>58</v>
      </c>
      <c r="N1" s="14" t="s">
        <v>59</v>
      </c>
      <c r="O1" s="14" t="s">
        <v>60</v>
      </c>
      <c r="Q1" s="14" t="s">
        <v>64</v>
      </c>
      <c r="S1" s="14" t="s">
        <v>73</v>
      </c>
      <c r="T1" s="14" t="s">
        <v>74</v>
      </c>
    </row>
    <row r="2" spans="1:20" x14ac:dyDescent="0.25">
      <c r="A2" s="1" t="s">
        <v>0</v>
      </c>
      <c r="B2" s="5">
        <v>777.74911999999995</v>
      </c>
      <c r="D2" s="8">
        <v>104</v>
      </c>
      <c r="E2" s="10">
        <f>D2/100</f>
        <v>1.04</v>
      </c>
      <c r="F2" s="10">
        <f t="shared" ref="F2:F42" si="0">F3/E2</f>
        <v>0.15921118875709853</v>
      </c>
      <c r="H2" s="5">
        <f>B2/F2</f>
        <v>4885.0154695256842</v>
      </c>
      <c r="J2" s="17">
        <v>39448</v>
      </c>
      <c r="K2" s="16">
        <v>4885.0154695259998</v>
      </c>
      <c r="L2" s="16">
        <v>5136.7691998740002</v>
      </c>
      <c r="M2" s="16">
        <v>5140.5095408990001</v>
      </c>
      <c r="N2" s="18">
        <v>0.95098986900000004</v>
      </c>
      <c r="O2" s="18">
        <v>0.99927237899999999</v>
      </c>
      <c r="S2" s="10">
        <f>LN(L2)</f>
        <v>8.5441796004865473</v>
      </c>
      <c r="T2" s="4"/>
    </row>
    <row r="3" spans="1:20" x14ac:dyDescent="0.25">
      <c r="A3" s="1" t="s">
        <v>1</v>
      </c>
      <c r="B3" s="5">
        <v>871.47163000000012</v>
      </c>
      <c r="D3" s="8">
        <v>103.1</v>
      </c>
      <c r="E3" s="10">
        <f t="shared" ref="E3:E44" si="1">D3/100</f>
        <v>1.0309999999999999</v>
      </c>
      <c r="F3" s="10">
        <f t="shared" si="0"/>
        <v>0.16557963630738248</v>
      </c>
      <c r="H3" s="5">
        <f t="shared" ref="H3:H44" si="2">B3/F3</f>
        <v>5263.1570489875812</v>
      </c>
      <c r="J3" s="17">
        <v>39539</v>
      </c>
      <c r="K3" s="16">
        <v>5263.1570489879996</v>
      </c>
      <c r="L3" s="16">
        <v>5303.9823165159996</v>
      </c>
      <c r="M3" s="16">
        <v>5303.8560335040002</v>
      </c>
      <c r="N3" s="18">
        <v>0.99230290300000001</v>
      </c>
      <c r="O3" s="18">
        <v>1.0000238100000001</v>
      </c>
      <c r="Q3" s="5">
        <f>L3-L2</f>
        <v>167.21311664199948</v>
      </c>
      <c r="S3" s="10">
        <f t="shared" ref="S3:S48" si="3">LN(L3)</f>
        <v>8.5762131978699454</v>
      </c>
      <c r="T3" s="10">
        <f>S3-S2</f>
        <v>3.203359738339806E-2</v>
      </c>
    </row>
    <row r="4" spans="1:20" x14ac:dyDescent="0.25">
      <c r="A4" s="1" t="s">
        <v>2</v>
      </c>
      <c r="B4" s="5">
        <v>956.76313000000016</v>
      </c>
      <c r="D4" s="8">
        <v>102</v>
      </c>
      <c r="E4" s="10">
        <f t="shared" si="1"/>
        <v>1.02</v>
      </c>
      <c r="F4" s="10">
        <f t="shared" si="0"/>
        <v>0.17071260503291133</v>
      </c>
      <c r="H4" s="5">
        <f t="shared" si="2"/>
        <v>5604.5253941004985</v>
      </c>
      <c r="J4" s="17">
        <v>39630</v>
      </c>
      <c r="K4" s="16">
        <v>5604.5253941000001</v>
      </c>
      <c r="L4" s="16">
        <v>5450.2899531120001</v>
      </c>
      <c r="M4" s="16">
        <v>5452.7653848709997</v>
      </c>
      <c r="N4" s="18">
        <v>1.028298575</v>
      </c>
      <c r="O4" s="18">
        <v>0.99954602299999995</v>
      </c>
      <c r="Q4" s="5">
        <f t="shared" ref="Q4:Q48" si="4">L4-L3</f>
        <v>146.30763659600052</v>
      </c>
      <c r="S4" s="10">
        <f t="shared" si="3"/>
        <v>8.603424088647964</v>
      </c>
      <c r="T4" s="10">
        <f t="shared" ref="T4:T48" si="5">S4-S3</f>
        <v>2.7210890778018637E-2</v>
      </c>
    </row>
    <row r="5" spans="1:20" x14ac:dyDescent="0.25">
      <c r="A5" s="1" t="s">
        <v>3</v>
      </c>
      <c r="B5" s="5">
        <v>989.11941999999988</v>
      </c>
      <c r="D5" s="8">
        <v>103.6</v>
      </c>
      <c r="E5" s="10">
        <f t="shared" si="1"/>
        <v>1.036</v>
      </c>
      <c r="F5" s="10">
        <f t="shared" si="0"/>
        <v>0.17412685713356957</v>
      </c>
      <c r="H5" s="5">
        <f t="shared" si="2"/>
        <v>5680.4529541428765</v>
      </c>
      <c r="J5" s="17">
        <v>39722</v>
      </c>
      <c r="K5" s="16">
        <v>5680.4529541430002</v>
      </c>
      <c r="L5" s="16">
        <v>5519.5442971100001</v>
      </c>
      <c r="M5" s="16">
        <v>5501.1535415660001</v>
      </c>
      <c r="N5" s="18">
        <v>1.0291525260000001</v>
      </c>
      <c r="O5" s="18">
        <v>1.0033430729999999</v>
      </c>
      <c r="Q5" s="5">
        <f t="shared" si="4"/>
        <v>69.254343997999968</v>
      </c>
      <c r="S5" s="10">
        <f t="shared" si="3"/>
        <v>8.6160505809919226</v>
      </c>
      <c r="T5" s="10">
        <f t="shared" si="5"/>
        <v>1.2626492343958517E-2</v>
      </c>
    </row>
    <row r="6" spans="1:20" x14ac:dyDescent="0.25">
      <c r="A6" s="1" t="s">
        <v>4</v>
      </c>
      <c r="B6" s="5">
        <v>926.37348000000009</v>
      </c>
      <c r="D6" s="8">
        <v>106</v>
      </c>
      <c r="E6" s="10">
        <f t="shared" si="1"/>
        <v>1.06</v>
      </c>
      <c r="F6" s="10">
        <f t="shared" si="0"/>
        <v>0.18039542399037808</v>
      </c>
      <c r="H6" s="5">
        <f t="shared" si="2"/>
        <v>5135.2382422372912</v>
      </c>
      <c r="J6" s="17">
        <v>39814</v>
      </c>
      <c r="K6" s="16">
        <v>5135.2382422370001</v>
      </c>
      <c r="L6" s="16">
        <v>5398.4784051229999</v>
      </c>
      <c r="M6" s="16">
        <v>5394.6731132920004</v>
      </c>
      <c r="N6" s="18">
        <v>0.95123808200000004</v>
      </c>
      <c r="O6" s="18">
        <v>1.0007053800000001</v>
      </c>
      <c r="Q6" s="5">
        <f t="shared" si="4"/>
        <v>-121.06589198700021</v>
      </c>
      <c r="S6" s="10">
        <f t="shared" si="3"/>
        <v>8.5938724160167421</v>
      </c>
      <c r="T6" s="10">
        <f t="shared" si="5"/>
        <v>-2.2178164975180437E-2</v>
      </c>
    </row>
    <row r="7" spans="1:20" x14ac:dyDescent="0.25">
      <c r="A7" s="1" t="s">
        <v>5</v>
      </c>
      <c r="B7" s="5">
        <v>996.09600999999998</v>
      </c>
      <c r="D7" s="8">
        <v>101.1</v>
      </c>
      <c r="E7" s="10">
        <f t="shared" si="1"/>
        <v>1.0109999999999999</v>
      </c>
      <c r="F7" s="10">
        <f t="shared" si="0"/>
        <v>0.19121914942980078</v>
      </c>
      <c r="H7" s="5">
        <f t="shared" si="2"/>
        <v>5209.1854449215652</v>
      </c>
      <c r="J7" s="17">
        <v>39904</v>
      </c>
      <c r="K7" s="16">
        <v>5209.185444922</v>
      </c>
      <c r="L7" s="16">
        <v>5248.6180326020003</v>
      </c>
      <c r="M7" s="16">
        <v>5278.2085979040003</v>
      </c>
      <c r="N7" s="18">
        <v>0.99248705299999995</v>
      </c>
      <c r="O7" s="18">
        <v>0.99439382399999998</v>
      </c>
      <c r="Q7" s="5">
        <f t="shared" si="4"/>
        <v>-149.86037252099959</v>
      </c>
      <c r="S7" s="10">
        <f t="shared" si="3"/>
        <v>8.5657200890487424</v>
      </c>
      <c r="T7" s="10">
        <f t="shared" si="5"/>
        <v>-2.8152326967999741E-2</v>
      </c>
    </row>
    <row r="8" spans="1:20" x14ac:dyDescent="0.25">
      <c r="A8" s="1" t="s">
        <v>6</v>
      </c>
      <c r="B8" s="5">
        <v>1048.7399300000002</v>
      </c>
      <c r="D8" s="8">
        <v>100.5</v>
      </c>
      <c r="E8" s="10">
        <f t="shared" si="1"/>
        <v>1.0049999999999999</v>
      </c>
      <c r="F8" s="10">
        <f t="shared" si="0"/>
        <v>0.19332256007352858</v>
      </c>
      <c r="H8" s="5">
        <f t="shared" si="2"/>
        <v>5424.8191706188918</v>
      </c>
      <c r="J8" s="17">
        <v>39995</v>
      </c>
      <c r="K8" s="16">
        <v>5424.819170619</v>
      </c>
      <c r="L8" s="16">
        <v>5277.7003897690001</v>
      </c>
      <c r="M8" s="16">
        <v>5244.0174878329999</v>
      </c>
      <c r="N8" s="18">
        <v>1.027875546</v>
      </c>
      <c r="O8" s="18">
        <v>1.0064231100000001</v>
      </c>
      <c r="Q8" s="5">
        <f t="shared" si="4"/>
        <v>29.082357166999827</v>
      </c>
      <c r="S8" s="10">
        <f t="shared" si="3"/>
        <v>8.5712457495878738</v>
      </c>
      <c r="T8" s="10">
        <f t="shared" si="5"/>
        <v>5.525660539131394E-3</v>
      </c>
    </row>
    <row r="9" spans="1:20" x14ac:dyDescent="0.25">
      <c r="A9" s="1" t="s">
        <v>7</v>
      </c>
      <c r="B9" s="5">
        <v>1045.8316599999998</v>
      </c>
      <c r="D9" s="8">
        <v>102</v>
      </c>
      <c r="E9" s="10">
        <f t="shared" si="1"/>
        <v>1.02</v>
      </c>
      <c r="F9" s="10">
        <f t="shared" si="0"/>
        <v>0.19428917287389619</v>
      </c>
      <c r="H9" s="5">
        <f t="shared" si="2"/>
        <v>5382.8612502190181</v>
      </c>
      <c r="J9" s="17">
        <v>40087</v>
      </c>
      <c r="K9" s="16">
        <v>5382.8612502189999</v>
      </c>
      <c r="L9" s="16">
        <v>5232.4731286550004</v>
      </c>
      <c r="M9" s="16">
        <v>5258.3650761589997</v>
      </c>
      <c r="N9" s="18">
        <v>1.0287413080000001</v>
      </c>
      <c r="O9" s="18">
        <v>0.99507604599999999</v>
      </c>
      <c r="Q9" s="5">
        <f t="shared" si="4"/>
        <v>-45.227261113999703</v>
      </c>
      <c r="S9" s="10">
        <f t="shared" si="3"/>
        <v>8.5626393188373076</v>
      </c>
      <c r="T9" s="10">
        <f t="shared" si="5"/>
        <v>-8.6064307505662185E-3</v>
      </c>
    </row>
    <row r="10" spans="1:20" x14ac:dyDescent="0.25">
      <c r="A10" s="1" t="s">
        <v>8</v>
      </c>
      <c r="B10" s="5">
        <v>1021.0056300000001</v>
      </c>
      <c r="D10" s="8">
        <v>102.4</v>
      </c>
      <c r="E10" s="10">
        <f t="shared" si="1"/>
        <v>1.024</v>
      </c>
      <c r="F10" s="10">
        <f t="shared" si="0"/>
        <v>0.19817495633137411</v>
      </c>
      <c r="H10" s="5">
        <f t="shared" si="2"/>
        <v>5152.0416550149093</v>
      </c>
      <c r="J10" s="17">
        <v>40179</v>
      </c>
      <c r="K10" s="16">
        <v>5152.0416550150003</v>
      </c>
      <c r="L10" s="16">
        <v>5414.7066275309999</v>
      </c>
      <c r="M10" s="16">
        <v>5421.867132073</v>
      </c>
      <c r="N10" s="18">
        <v>0.95149045200000004</v>
      </c>
      <c r="O10" s="18">
        <v>0.998679329</v>
      </c>
      <c r="Q10" s="5">
        <f t="shared" si="4"/>
        <v>182.23349887599943</v>
      </c>
      <c r="S10" s="10">
        <f t="shared" si="3"/>
        <v>8.5968739802261496</v>
      </c>
      <c r="T10" s="10">
        <f t="shared" si="5"/>
        <v>3.4234661388842014E-2</v>
      </c>
    </row>
    <row r="11" spans="1:20" x14ac:dyDescent="0.25">
      <c r="A11" s="1" t="s">
        <v>9</v>
      </c>
      <c r="B11" s="5">
        <v>1158.4616800000001</v>
      </c>
      <c r="D11" s="8">
        <v>101.7</v>
      </c>
      <c r="E11" s="10">
        <f t="shared" si="1"/>
        <v>1.0170000000000001</v>
      </c>
      <c r="F11" s="10">
        <f t="shared" si="0"/>
        <v>0.20293115528332709</v>
      </c>
      <c r="H11" s="5">
        <f t="shared" si="2"/>
        <v>5708.6437929286249</v>
      </c>
      <c r="J11" s="17">
        <v>40269</v>
      </c>
      <c r="K11" s="16">
        <v>5708.6437929289996</v>
      </c>
      <c r="L11" s="16">
        <v>5749.1524081019998</v>
      </c>
      <c r="M11" s="16">
        <v>5721.9068934110001</v>
      </c>
      <c r="N11" s="18">
        <v>0.99295398499999998</v>
      </c>
      <c r="O11" s="18">
        <v>1.004761614</v>
      </c>
      <c r="Q11" s="5">
        <f t="shared" si="4"/>
        <v>334.44578057099989</v>
      </c>
      <c r="S11" s="10">
        <f t="shared" si="3"/>
        <v>8.6568077156392658</v>
      </c>
      <c r="T11" s="10">
        <f t="shared" si="5"/>
        <v>5.9933735413116196E-2</v>
      </c>
    </row>
    <row r="12" spans="1:20" x14ac:dyDescent="0.25">
      <c r="A12" s="1" t="s">
        <v>10</v>
      </c>
      <c r="B12" s="5">
        <v>1283.6718199999998</v>
      </c>
      <c r="D12" s="8">
        <v>102.5</v>
      </c>
      <c r="E12" s="10">
        <f t="shared" si="1"/>
        <v>1.0249999999999999</v>
      </c>
      <c r="F12" s="10">
        <f t="shared" si="0"/>
        <v>0.20638098492314366</v>
      </c>
      <c r="H12" s="5">
        <f t="shared" si="2"/>
        <v>6219.9132370554371</v>
      </c>
      <c r="J12" s="17">
        <v>40360</v>
      </c>
      <c r="K12" s="16">
        <v>6219.9132370549996</v>
      </c>
      <c r="L12" s="16">
        <v>6053.7613411109996</v>
      </c>
      <c r="M12" s="16">
        <v>6101.9710580620003</v>
      </c>
      <c r="N12" s="18">
        <v>1.0274460599999999</v>
      </c>
      <c r="O12" s="18">
        <v>0.99209932099999998</v>
      </c>
      <c r="Q12" s="5">
        <f t="shared" si="4"/>
        <v>304.60893300899988</v>
      </c>
      <c r="S12" s="10">
        <f t="shared" si="3"/>
        <v>8.7084350671182857</v>
      </c>
      <c r="T12" s="10">
        <f t="shared" si="5"/>
        <v>5.1627351479019978E-2</v>
      </c>
    </row>
    <row r="13" spans="1:20" x14ac:dyDescent="0.25">
      <c r="A13" s="1" t="s">
        <v>11</v>
      </c>
      <c r="B13" s="5">
        <v>1437.4827600000001</v>
      </c>
      <c r="D13" s="8">
        <v>103</v>
      </c>
      <c r="E13" s="10">
        <f t="shared" si="1"/>
        <v>1.03</v>
      </c>
      <c r="F13" s="10">
        <f t="shared" si="0"/>
        <v>0.21154050954622225</v>
      </c>
      <c r="H13" s="5">
        <f t="shared" si="2"/>
        <v>6795.3072585650825</v>
      </c>
      <c r="J13" s="17">
        <v>40452</v>
      </c>
      <c r="K13" s="16">
        <v>6795.3072585649998</v>
      </c>
      <c r="L13" s="16">
        <v>6607.903234892</v>
      </c>
      <c r="M13" s="16">
        <v>6555.2523449170003</v>
      </c>
      <c r="N13" s="18">
        <v>1.028360588</v>
      </c>
      <c r="O13" s="18">
        <v>1.008031863</v>
      </c>
      <c r="Q13" s="5">
        <f t="shared" si="4"/>
        <v>554.14189378100036</v>
      </c>
      <c r="S13" s="10">
        <f t="shared" si="3"/>
        <v>8.7960216714634498</v>
      </c>
      <c r="T13" s="10">
        <f t="shared" si="5"/>
        <v>8.7586604345164076E-2</v>
      </c>
    </row>
    <row r="14" spans="1:20" x14ac:dyDescent="0.25">
      <c r="A14" s="1" t="s">
        <v>12</v>
      </c>
      <c r="B14" s="5">
        <v>1429.3881000000001</v>
      </c>
      <c r="D14" s="8">
        <v>106.1</v>
      </c>
      <c r="E14" s="10">
        <f t="shared" si="1"/>
        <v>1.0609999999999999</v>
      </c>
      <c r="F14" s="10">
        <f t="shared" si="0"/>
        <v>0.21788672483260893</v>
      </c>
      <c r="H14" s="5">
        <f t="shared" si="2"/>
        <v>6560.2349160928679</v>
      </c>
      <c r="J14" s="17">
        <v>40544</v>
      </c>
      <c r="K14" s="16">
        <v>6560.2349160929998</v>
      </c>
      <c r="L14" s="16">
        <v>6891.2398437149996</v>
      </c>
      <c r="M14" s="16">
        <v>6910.4528385829999</v>
      </c>
      <c r="N14" s="18">
        <v>0.95196729000000002</v>
      </c>
      <c r="O14" s="18">
        <v>0.99721972000000003</v>
      </c>
      <c r="Q14" s="5">
        <f t="shared" si="4"/>
        <v>283.33660882299955</v>
      </c>
      <c r="S14" s="10">
        <f t="shared" si="3"/>
        <v>8.8380062961085031</v>
      </c>
      <c r="T14" s="10">
        <f t="shared" si="5"/>
        <v>4.1984624645053259E-2</v>
      </c>
    </row>
    <row r="15" spans="1:20" x14ac:dyDescent="0.25">
      <c r="A15" s="1" t="s">
        <v>13</v>
      </c>
      <c r="B15" s="5">
        <v>1647.54945</v>
      </c>
      <c r="D15" s="8">
        <v>128.4</v>
      </c>
      <c r="E15" s="10">
        <f t="shared" si="1"/>
        <v>1.284</v>
      </c>
      <c r="F15" s="10">
        <f t="shared" si="0"/>
        <v>0.23117781504739807</v>
      </c>
      <c r="H15" s="5">
        <f t="shared" si="2"/>
        <v>7126.7627893368799</v>
      </c>
      <c r="J15" s="17">
        <v>40634</v>
      </c>
      <c r="K15" s="16">
        <v>7126.762789337</v>
      </c>
      <c r="L15" s="16">
        <v>7173.2903590830001</v>
      </c>
      <c r="M15" s="16">
        <v>7170.1936030930001</v>
      </c>
      <c r="N15" s="18">
        <v>0.99351377600000002</v>
      </c>
      <c r="O15" s="18">
        <v>1.000431893</v>
      </c>
      <c r="Q15" s="5">
        <f t="shared" si="4"/>
        <v>282.05051536800056</v>
      </c>
      <c r="S15" s="10">
        <f t="shared" si="3"/>
        <v>8.8781197347555114</v>
      </c>
      <c r="T15" s="10">
        <f t="shared" si="5"/>
        <v>4.0113438647008337E-2</v>
      </c>
    </row>
    <row r="16" spans="1:20" x14ac:dyDescent="0.25">
      <c r="A16" s="1" t="s">
        <v>14</v>
      </c>
      <c r="B16" s="5">
        <v>2004.8491399999998</v>
      </c>
      <c r="D16" s="8">
        <v>128</v>
      </c>
      <c r="E16" s="10">
        <f t="shared" si="1"/>
        <v>1.28</v>
      </c>
      <c r="F16" s="10">
        <f t="shared" si="0"/>
        <v>0.29683231452085912</v>
      </c>
      <c r="H16" s="5">
        <f t="shared" si="2"/>
        <v>6754.147179818302</v>
      </c>
      <c r="J16" s="17">
        <v>40725</v>
      </c>
      <c r="K16" s="16">
        <v>6754.147179818</v>
      </c>
      <c r="L16" s="16">
        <v>6575.9177789819996</v>
      </c>
      <c r="M16" s="16">
        <v>6576.9823916209998</v>
      </c>
      <c r="N16" s="18">
        <v>1.02710335</v>
      </c>
      <c r="O16" s="18">
        <v>0.99983813099999996</v>
      </c>
      <c r="Q16" s="5">
        <f t="shared" si="4"/>
        <v>-597.37258010100049</v>
      </c>
      <c r="S16" s="10">
        <f t="shared" si="3"/>
        <v>8.7911694334616826</v>
      </c>
      <c r="T16" s="10">
        <f t="shared" si="5"/>
        <v>-8.6950301293828858E-2</v>
      </c>
    </row>
    <row r="17" spans="1:20" x14ac:dyDescent="0.25">
      <c r="A17" s="1" t="s">
        <v>15</v>
      </c>
      <c r="B17" s="5">
        <v>2471.7975300000003</v>
      </c>
      <c r="D17" s="8">
        <v>119.7</v>
      </c>
      <c r="E17" s="10">
        <f t="shared" si="1"/>
        <v>1.1970000000000001</v>
      </c>
      <c r="F17" s="10">
        <f t="shared" si="0"/>
        <v>0.3799453625866997</v>
      </c>
      <c r="H17" s="5">
        <f t="shared" si="2"/>
        <v>6505.6657440738236</v>
      </c>
      <c r="J17" s="17">
        <v>40817</v>
      </c>
      <c r="K17" s="16">
        <v>6505.665744074</v>
      </c>
      <c r="L17" s="16">
        <v>6331.4723340800001</v>
      </c>
      <c r="M17" s="16">
        <v>6786.8681177050003</v>
      </c>
      <c r="N17" s="18">
        <v>1.0275123070000001</v>
      </c>
      <c r="O17" s="18">
        <v>0.93290045200000005</v>
      </c>
      <c r="Q17" s="5">
        <f t="shared" si="4"/>
        <v>-244.44544490199951</v>
      </c>
      <c r="S17" s="10">
        <f t="shared" si="3"/>
        <v>8.753288084313084</v>
      </c>
      <c r="T17" s="10">
        <f t="shared" si="5"/>
        <v>-3.7881349148598531E-2</v>
      </c>
    </row>
    <row r="18" spans="1:20" x14ac:dyDescent="0.25">
      <c r="A18" s="1" t="s">
        <v>16</v>
      </c>
      <c r="B18" s="5">
        <v>2890.3575299999998</v>
      </c>
      <c r="D18" s="8">
        <v>104.9799275</v>
      </c>
      <c r="E18" s="10">
        <f t="shared" si="1"/>
        <v>1.049799275</v>
      </c>
      <c r="F18" s="10">
        <f t="shared" si="0"/>
        <v>0.45479459901627955</v>
      </c>
      <c r="H18" s="5">
        <f t="shared" si="2"/>
        <v>6355.3031110128422</v>
      </c>
      <c r="J18" s="17">
        <v>40909</v>
      </c>
      <c r="K18" s="16">
        <v>6355.3031110129996</v>
      </c>
      <c r="L18" s="16">
        <v>6672.9258701389999</v>
      </c>
      <c r="M18" s="16">
        <v>7036.7237599910004</v>
      </c>
      <c r="N18" s="18">
        <v>0.95240127600000002</v>
      </c>
      <c r="O18" s="18">
        <v>0.94830010399999998</v>
      </c>
      <c r="Q18" s="5">
        <f t="shared" si="4"/>
        <v>341.45353605899982</v>
      </c>
      <c r="S18" s="10">
        <f t="shared" si="3"/>
        <v>8.8058137039162308</v>
      </c>
      <c r="T18" s="10">
        <f t="shared" si="5"/>
        <v>5.2525619603146723E-2</v>
      </c>
    </row>
    <row r="19" spans="1:20" x14ac:dyDescent="0.25">
      <c r="A19" s="1" t="s">
        <v>17</v>
      </c>
      <c r="B19" s="5">
        <v>3389.50612</v>
      </c>
      <c r="D19" s="8">
        <v>105.18708960000002</v>
      </c>
      <c r="E19" s="10">
        <f t="shared" si="1"/>
        <v>1.0518708960000003</v>
      </c>
      <c r="F19" s="10">
        <f t="shared" si="0"/>
        <v>0.47744304032120599</v>
      </c>
      <c r="H19" s="5">
        <f t="shared" si="2"/>
        <v>7099.2889910378963</v>
      </c>
      <c r="J19" s="17">
        <v>41000</v>
      </c>
      <c r="K19" s="16">
        <v>7099.2889910379999</v>
      </c>
      <c r="L19" s="16">
        <v>7142.3689806619996</v>
      </c>
      <c r="M19" s="16">
        <v>7385.9815853150003</v>
      </c>
      <c r="N19" s="18">
        <v>0.99396838899999995</v>
      </c>
      <c r="O19" s="18">
        <v>0.96701689499999999</v>
      </c>
      <c r="Q19" s="5">
        <f t="shared" si="4"/>
        <v>469.44311052299963</v>
      </c>
      <c r="S19" s="10">
        <f t="shared" si="3"/>
        <v>8.8737997903121801</v>
      </c>
      <c r="T19" s="10">
        <f t="shared" si="5"/>
        <v>6.7986086395949386E-2</v>
      </c>
    </row>
    <row r="20" spans="1:20" x14ac:dyDescent="0.25">
      <c r="A20" s="1" t="s">
        <v>18</v>
      </c>
      <c r="B20" s="5">
        <v>3891.58106</v>
      </c>
      <c r="D20" s="8">
        <v>104.97708869999998</v>
      </c>
      <c r="E20" s="10">
        <f t="shared" si="1"/>
        <v>1.0497708869999998</v>
      </c>
      <c r="F20" s="10">
        <f t="shared" si="0"/>
        <v>0.50220843861163122</v>
      </c>
      <c r="H20" s="5">
        <f t="shared" si="2"/>
        <v>7748.9360209843962</v>
      </c>
      <c r="J20" s="17">
        <v>41091</v>
      </c>
      <c r="K20" s="16">
        <v>7748.9360209839997</v>
      </c>
      <c r="L20" s="16">
        <v>7545.9019453279998</v>
      </c>
      <c r="M20" s="16">
        <v>7711.8164291579997</v>
      </c>
      <c r="N20" s="18">
        <v>1.026906535</v>
      </c>
      <c r="O20" s="18">
        <v>0.97848568000000002</v>
      </c>
      <c r="Q20" s="5">
        <f t="shared" si="4"/>
        <v>403.53296466600023</v>
      </c>
      <c r="S20" s="10">
        <f t="shared" si="3"/>
        <v>8.9287599061816803</v>
      </c>
      <c r="T20" s="10">
        <f t="shared" si="5"/>
        <v>5.4960115869500115E-2</v>
      </c>
    </row>
    <row r="21" spans="1:20" x14ac:dyDescent="0.25">
      <c r="A21" s="1" t="s">
        <v>19</v>
      </c>
      <c r="B21" s="5">
        <v>4213.6393600000001</v>
      </c>
      <c r="D21" s="8">
        <v>104.98002840000001</v>
      </c>
      <c r="E21" s="10">
        <f t="shared" si="1"/>
        <v>1.049800284</v>
      </c>
      <c r="F21" s="10">
        <f t="shared" si="0"/>
        <v>0.527203798060217</v>
      </c>
      <c r="H21" s="5">
        <f t="shared" si="2"/>
        <v>7992.4298260057676</v>
      </c>
      <c r="J21" s="17">
        <v>41183</v>
      </c>
      <c r="K21" s="16">
        <v>7992.4298260060004</v>
      </c>
      <c r="L21" s="16">
        <v>7784.4613139209996</v>
      </c>
      <c r="M21" s="16">
        <v>7945.620025874</v>
      </c>
      <c r="N21" s="18">
        <v>1.0267158510000001</v>
      </c>
      <c r="O21" s="18">
        <v>0.97971728899999999</v>
      </c>
      <c r="Q21" s="5">
        <f t="shared" si="4"/>
        <v>238.55936859299982</v>
      </c>
      <c r="S21" s="10">
        <f t="shared" si="3"/>
        <v>8.9598848864881173</v>
      </c>
      <c r="T21" s="10">
        <f t="shared" si="5"/>
        <v>3.1124980306437067E-2</v>
      </c>
    </row>
    <row r="22" spans="1:20" x14ac:dyDescent="0.25">
      <c r="A22" s="1" t="s">
        <v>20</v>
      </c>
      <c r="B22" s="5">
        <v>4252.6288500000001</v>
      </c>
      <c r="D22" s="8">
        <v>105.38259599999999</v>
      </c>
      <c r="E22" s="10">
        <f t="shared" si="1"/>
        <v>1.05382596</v>
      </c>
      <c r="F22" s="10">
        <f t="shared" si="0"/>
        <v>0.55345869692949445</v>
      </c>
      <c r="H22" s="5">
        <f t="shared" si="2"/>
        <v>7683.7329932530556</v>
      </c>
      <c r="J22" s="17">
        <v>41275</v>
      </c>
      <c r="K22" s="16">
        <v>7683.7329932530001</v>
      </c>
      <c r="L22" s="16">
        <v>8061.6081355180004</v>
      </c>
      <c r="M22" s="16">
        <v>8116.42316011</v>
      </c>
      <c r="N22" s="18">
        <v>0.95312657999999995</v>
      </c>
      <c r="O22" s="18">
        <v>0.99324640600000003</v>
      </c>
      <c r="Q22" s="5">
        <f t="shared" si="4"/>
        <v>277.14682159700078</v>
      </c>
      <c r="S22" s="10">
        <f t="shared" si="3"/>
        <v>8.9948683361348305</v>
      </c>
      <c r="T22" s="10">
        <f t="shared" si="5"/>
        <v>3.4983449646713183E-2</v>
      </c>
    </row>
    <row r="23" spans="1:20" x14ac:dyDescent="0.25">
      <c r="A23" s="1" t="s">
        <v>21</v>
      </c>
      <c r="B23" s="5">
        <v>4719.3688700000002</v>
      </c>
      <c r="D23" s="8">
        <v>101.55763788</v>
      </c>
      <c r="E23" s="10">
        <f t="shared" si="1"/>
        <v>1.0155763788000001</v>
      </c>
      <c r="F23" s="10">
        <f t="shared" si="0"/>
        <v>0.5832491426120735</v>
      </c>
      <c r="H23" s="5">
        <f t="shared" si="2"/>
        <v>8091.51445789422</v>
      </c>
      <c r="J23" s="17">
        <v>41365</v>
      </c>
      <c r="K23" s="16">
        <v>8091.5144578939999</v>
      </c>
      <c r="L23" s="16">
        <v>8136.5898180909999</v>
      </c>
      <c r="M23" s="16">
        <v>8271.3138458129997</v>
      </c>
      <c r="N23" s="18">
        <v>0.99446016599999998</v>
      </c>
      <c r="O23" s="18">
        <v>0.983711895</v>
      </c>
      <c r="Q23" s="5">
        <f t="shared" si="4"/>
        <v>74.981682572999489</v>
      </c>
      <c r="S23" s="10">
        <f t="shared" si="3"/>
        <v>9.0041264299497143</v>
      </c>
      <c r="T23" s="10">
        <f t="shared" si="5"/>
        <v>9.2580938148838499E-3</v>
      </c>
    </row>
    <row r="24" spans="1:20" x14ac:dyDescent="0.25">
      <c r="A24" s="1" t="s">
        <v>22</v>
      </c>
      <c r="B24" s="5">
        <v>5124.3690200000001</v>
      </c>
      <c r="D24" s="8">
        <v>102.79983227579999</v>
      </c>
      <c r="E24" s="10">
        <f t="shared" si="1"/>
        <v>1.0279983227579998</v>
      </c>
      <c r="F24" s="10">
        <f t="shared" si="0"/>
        <v>0.59233405219217439</v>
      </c>
      <c r="H24" s="5">
        <f t="shared" si="2"/>
        <v>8651.147103623669</v>
      </c>
      <c r="J24" s="17">
        <v>41456</v>
      </c>
      <c r="K24" s="16">
        <v>8651.147103624</v>
      </c>
      <c r="L24" s="16">
        <v>8430.3794212009998</v>
      </c>
      <c r="M24" s="16">
        <v>8404.7177964349994</v>
      </c>
      <c r="N24" s="18">
        <v>1.026187159</v>
      </c>
      <c r="O24" s="18">
        <v>1.0030532400000001</v>
      </c>
      <c r="Q24" s="5">
        <f t="shared" si="4"/>
        <v>293.78960310999992</v>
      </c>
      <c r="S24" s="10">
        <f t="shared" si="3"/>
        <v>9.0395970584291963</v>
      </c>
      <c r="T24" s="10">
        <f t="shared" si="5"/>
        <v>3.5470628479481903E-2</v>
      </c>
    </row>
    <row r="25" spans="1:20" x14ac:dyDescent="0.25">
      <c r="A25" s="1" t="s">
        <v>23</v>
      </c>
      <c r="B25" s="5">
        <v>5180.5702599999995</v>
      </c>
      <c r="D25" s="8">
        <v>105.90062033250001</v>
      </c>
      <c r="E25" s="10">
        <f t="shared" si="1"/>
        <v>1.0590062033250001</v>
      </c>
      <c r="F25" s="10">
        <f t="shared" si="0"/>
        <v>0.60891841216600484</v>
      </c>
      <c r="H25" s="5">
        <f t="shared" si="2"/>
        <v>8507.8233084987733</v>
      </c>
      <c r="J25" s="17">
        <v>41548</v>
      </c>
      <c r="K25" s="16">
        <v>8507.8233084990006</v>
      </c>
      <c r="L25" s="16">
        <v>8292.0272998189994</v>
      </c>
      <c r="M25" s="16">
        <v>8356.5630499609997</v>
      </c>
      <c r="N25" s="18">
        <v>1.026024517</v>
      </c>
      <c r="O25" s="18">
        <v>0.99227723800000001</v>
      </c>
      <c r="Q25" s="5">
        <f t="shared" si="4"/>
        <v>-138.3521213820004</v>
      </c>
      <c r="S25" s="10">
        <f t="shared" si="3"/>
        <v>9.0230497658583797</v>
      </c>
      <c r="T25" s="10">
        <f t="shared" si="5"/>
        <v>-1.6547292570816552E-2</v>
      </c>
    </row>
    <row r="26" spans="1:20" x14ac:dyDescent="0.25">
      <c r="A26" s="1" t="s">
        <v>24</v>
      </c>
      <c r="B26" s="5">
        <v>5061.8108600000005</v>
      </c>
      <c r="D26" s="8">
        <v>104.97925550699998</v>
      </c>
      <c r="E26" s="10">
        <f t="shared" si="1"/>
        <v>1.0497925550699998</v>
      </c>
      <c r="F26" s="10">
        <f t="shared" si="0"/>
        <v>0.64484837580260834</v>
      </c>
      <c r="H26" s="5">
        <f t="shared" si="2"/>
        <v>7849.6140332211189</v>
      </c>
      <c r="J26" s="17">
        <v>41640</v>
      </c>
      <c r="K26" s="16">
        <v>7849.6140332209998</v>
      </c>
      <c r="L26" s="16">
        <v>8227.7683339359992</v>
      </c>
      <c r="M26" s="16">
        <v>8269.6316880750001</v>
      </c>
      <c r="N26" s="18">
        <v>0.954039262</v>
      </c>
      <c r="O26" s="18">
        <v>0.99493770000000004</v>
      </c>
      <c r="Q26" s="5">
        <f t="shared" si="4"/>
        <v>-64.258965883000201</v>
      </c>
      <c r="S26" s="10">
        <f t="shared" si="3"/>
        <v>9.0152700945592557</v>
      </c>
      <c r="T26" s="10">
        <f t="shared" si="5"/>
        <v>-7.7796712991240469E-3</v>
      </c>
    </row>
    <row r="27" spans="1:20" x14ac:dyDescent="0.25">
      <c r="A27" s="1" t="s">
        <v>25</v>
      </c>
      <c r="B27" s="5">
        <v>5555.2393300000003</v>
      </c>
      <c r="D27" s="8">
        <v>105.0812224</v>
      </c>
      <c r="E27" s="10">
        <f t="shared" si="1"/>
        <v>1.050812224</v>
      </c>
      <c r="F27" s="10">
        <f t="shared" si="0"/>
        <v>0.67695702406655966</v>
      </c>
      <c r="H27" s="5">
        <f t="shared" si="2"/>
        <v>8206.192021805211</v>
      </c>
      <c r="J27" s="17">
        <v>41730</v>
      </c>
      <c r="K27" s="16">
        <v>8206.192021805</v>
      </c>
      <c r="L27" s="16">
        <v>8246.4009400800005</v>
      </c>
      <c r="M27" s="16">
        <v>8234.5880533159998</v>
      </c>
      <c r="N27" s="18">
        <v>0.99512406499999995</v>
      </c>
      <c r="O27" s="18">
        <v>1.001434545</v>
      </c>
      <c r="Q27" s="5">
        <f t="shared" si="4"/>
        <v>18.632606144001329</v>
      </c>
      <c r="S27" s="10">
        <f t="shared" si="3"/>
        <v>9.0175321344568751</v>
      </c>
      <c r="T27" s="10">
        <f t="shared" si="5"/>
        <v>2.2620398976194167E-3</v>
      </c>
    </row>
    <row r="28" spans="1:20" x14ac:dyDescent="0.25">
      <c r="A28" s="1" t="s">
        <v>26</v>
      </c>
      <c r="B28" s="5">
        <v>5886.2955700000002</v>
      </c>
      <c r="D28" s="8">
        <v>102.92768640000003</v>
      </c>
      <c r="E28" s="10">
        <f t="shared" si="1"/>
        <v>1.0292768640000003</v>
      </c>
      <c r="F28" s="10">
        <f t="shared" si="0"/>
        <v>0.71135471601180311</v>
      </c>
      <c r="H28" s="5">
        <f t="shared" si="2"/>
        <v>8274.7684629145442</v>
      </c>
      <c r="J28" s="17">
        <v>41821</v>
      </c>
      <c r="K28" s="16">
        <v>8274.7684629150008</v>
      </c>
      <c r="L28" s="16">
        <v>8073.5830382650001</v>
      </c>
      <c r="M28" s="16">
        <v>8086.9734640520001</v>
      </c>
      <c r="N28" s="18">
        <v>1.0249189759999999</v>
      </c>
      <c r="O28" s="18">
        <v>0.99834419799999996</v>
      </c>
      <c r="Q28" s="5">
        <f t="shared" si="4"/>
        <v>-172.81790181500037</v>
      </c>
      <c r="S28" s="10">
        <f t="shared" si="3"/>
        <v>8.9963526575558319</v>
      </c>
      <c r="T28" s="10">
        <f t="shared" si="5"/>
        <v>-2.1179476901043159E-2</v>
      </c>
    </row>
    <row r="29" spans="1:20" x14ac:dyDescent="0.25">
      <c r="A29" s="1" t="s">
        <v>27</v>
      </c>
      <c r="B29" s="5">
        <v>5913.2942299999995</v>
      </c>
      <c r="D29" s="8">
        <v>102.41804320000001</v>
      </c>
      <c r="E29" s="10">
        <f t="shared" si="1"/>
        <v>1.0241804320000001</v>
      </c>
      <c r="F29" s="10">
        <f t="shared" si="0"/>
        <v>0.73218095128823946</v>
      </c>
      <c r="H29" s="5">
        <f t="shared" si="2"/>
        <v>8076.2743411936954</v>
      </c>
      <c r="J29" s="17">
        <v>41913</v>
      </c>
      <c r="K29" s="16">
        <v>8076.274341194</v>
      </c>
      <c r="L29" s="16">
        <v>7874.8463017639997</v>
      </c>
      <c r="M29" s="16">
        <v>7895.1594757980001</v>
      </c>
      <c r="N29" s="18">
        <v>1.0255786629999999</v>
      </c>
      <c r="O29" s="18">
        <v>0.99742713599999999</v>
      </c>
      <c r="Q29" s="5">
        <f t="shared" si="4"/>
        <v>-198.73673650100045</v>
      </c>
      <c r="S29" s="10">
        <f t="shared" si="3"/>
        <v>8.9714289462670518</v>
      </c>
      <c r="T29" s="10">
        <f t="shared" si="5"/>
        <v>-2.4923711288780126E-2</v>
      </c>
    </row>
    <row r="30" spans="1:20" x14ac:dyDescent="0.25">
      <c r="A30" s="1" t="s">
        <v>28</v>
      </c>
      <c r="B30" s="5">
        <v>5562.9983700000003</v>
      </c>
      <c r="D30" s="8">
        <v>104.97392640000001</v>
      </c>
      <c r="E30" s="10">
        <f t="shared" si="1"/>
        <v>1.0497392640000001</v>
      </c>
      <c r="F30" s="10">
        <f t="shared" si="0"/>
        <v>0.74988540299256012</v>
      </c>
      <c r="H30" s="5">
        <f t="shared" si="2"/>
        <v>7418.4646718015829</v>
      </c>
      <c r="J30" s="17">
        <v>42005</v>
      </c>
      <c r="K30" s="16">
        <v>7418.4646718020003</v>
      </c>
      <c r="L30" s="16">
        <v>7766.9412282590001</v>
      </c>
      <c r="M30" s="16">
        <v>7772.6812825799998</v>
      </c>
      <c r="N30" s="18">
        <v>0.95513336000000004</v>
      </c>
      <c r="O30" s="18">
        <v>0.99926150899999999</v>
      </c>
      <c r="Q30" s="5">
        <f t="shared" si="4"/>
        <v>-107.90507350499956</v>
      </c>
      <c r="S30" s="10">
        <f t="shared" si="3"/>
        <v>8.9576317015388227</v>
      </c>
      <c r="T30" s="10">
        <f t="shared" si="5"/>
        <v>-1.3797244728229074E-2</v>
      </c>
    </row>
    <row r="31" spans="1:20" x14ac:dyDescent="0.25">
      <c r="A31" s="1" t="s">
        <v>29</v>
      </c>
      <c r="B31" s="5">
        <v>6014.7553900000003</v>
      </c>
      <c r="D31" s="8">
        <v>102.31754410000002</v>
      </c>
      <c r="E31" s="10">
        <f t="shared" si="1"/>
        <v>1.0231754410000002</v>
      </c>
      <c r="F31" s="10">
        <f t="shared" si="0"/>
        <v>0.78718415102175354</v>
      </c>
      <c r="H31" s="5">
        <f t="shared" si="2"/>
        <v>7640.8491992539939</v>
      </c>
      <c r="J31" s="17">
        <v>42095</v>
      </c>
      <c r="K31" s="16">
        <v>7640.8491992540003</v>
      </c>
      <c r="L31" s="16">
        <v>7674.1490253539996</v>
      </c>
      <c r="M31" s="16">
        <v>7665.9638559690002</v>
      </c>
      <c r="N31" s="18">
        <v>0.99566077900000005</v>
      </c>
      <c r="O31" s="18">
        <v>1.0010677290000001</v>
      </c>
      <c r="Q31" s="5">
        <f t="shared" si="4"/>
        <v>-92.792202905000522</v>
      </c>
      <c r="S31" s="10">
        <f t="shared" si="3"/>
        <v>8.9456126901328066</v>
      </c>
      <c r="T31" s="10">
        <f t="shared" si="5"/>
        <v>-1.2019011406016133E-2</v>
      </c>
    </row>
    <row r="32" spans="1:20" x14ac:dyDescent="0.25">
      <c r="A32" s="1" t="s">
        <v>30</v>
      </c>
      <c r="B32" s="5">
        <v>6201.1245999999992</v>
      </c>
      <c r="D32" s="8">
        <v>101.70560519999998</v>
      </c>
      <c r="E32" s="10">
        <f t="shared" si="1"/>
        <v>1.0170560519999998</v>
      </c>
      <c r="F32" s="10">
        <f t="shared" si="0"/>
        <v>0.80542749086989351</v>
      </c>
      <c r="H32" s="5">
        <f t="shared" si="2"/>
        <v>7699.171769394834</v>
      </c>
      <c r="J32" s="17">
        <v>42186</v>
      </c>
      <c r="K32" s="16">
        <v>7699.1717693950004</v>
      </c>
      <c r="L32" s="16">
        <v>7523.1221910149998</v>
      </c>
      <c r="M32" s="16">
        <v>7535.5559093190004</v>
      </c>
      <c r="N32" s="18">
        <v>1.023401132</v>
      </c>
      <c r="O32" s="18">
        <v>0.99834999300000005</v>
      </c>
      <c r="Q32" s="5">
        <f t="shared" si="4"/>
        <v>-151.02683433899983</v>
      </c>
      <c r="S32" s="10">
        <f t="shared" si="3"/>
        <v>8.9257365157538509</v>
      </c>
      <c r="T32" s="10">
        <f t="shared" si="5"/>
        <v>-1.9876174378955724E-2</v>
      </c>
    </row>
    <row r="33" spans="1:20" x14ac:dyDescent="0.25">
      <c r="A33" s="1" t="s">
        <v>31</v>
      </c>
      <c r="B33" s="5">
        <v>6238.8645999999999</v>
      </c>
      <c r="D33" s="8">
        <v>102.51964799999999</v>
      </c>
      <c r="E33" s="10">
        <f t="shared" si="1"/>
        <v>1.02519648</v>
      </c>
      <c r="F33" s="10">
        <f t="shared" si="0"/>
        <v>0.81916490403639974</v>
      </c>
      <c r="H33" s="5">
        <f t="shared" si="2"/>
        <v>7616.1278019337296</v>
      </c>
      <c r="J33" s="17">
        <v>42278</v>
      </c>
      <c r="K33" s="16">
        <v>7616.1278019339998</v>
      </c>
      <c r="L33" s="16">
        <v>7427.5666255879996</v>
      </c>
      <c r="M33" s="16">
        <v>7437.6547465100002</v>
      </c>
      <c r="N33" s="18">
        <v>1.025386669</v>
      </c>
      <c r="O33" s="18">
        <v>0.998643642</v>
      </c>
      <c r="Q33" s="5">
        <f t="shared" si="4"/>
        <v>-95.555565427000147</v>
      </c>
      <c r="S33" s="10">
        <f t="shared" si="3"/>
        <v>8.9129535774194526</v>
      </c>
      <c r="T33" s="10">
        <f t="shared" si="5"/>
        <v>-1.2782938334398253E-2</v>
      </c>
    </row>
    <row r="34" spans="1:20" x14ac:dyDescent="0.25">
      <c r="A34" s="1" t="s">
        <v>32</v>
      </c>
      <c r="B34" s="5">
        <v>5898.9058000000005</v>
      </c>
      <c r="D34" s="8">
        <v>105.69394080000004</v>
      </c>
      <c r="E34" s="10">
        <f t="shared" si="1"/>
        <v>1.0569394080000003</v>
      </c>
      <c r="F34" s="10">
        <f t="shared" si="0"/>
        <v>0.83980497615765481</v>
      </c>
      <c r="H34" s="5">
        <f t="shared" si="2"/>
        <v>7024.1377075296241</v>
      </c>
      <c r="J34" s="17">
        <v>42370</v>
      </c>
      <c r="K34" s="16">
        <v>7024.1377075299997</v>
      </c>
      <c r="L34" s="16">
        <v>7345.1565351270001</v>
      </c>
      <c r="M34" s="16">
        <v>7318.2391842540001</v>
      </c>
      <c r="N34" s="18">
        <v>0.956295169</v>
      </c>
      <c r="O34" s="18">
        <v>1.0036781180000001</v>
      </c>
      <c r="Q34" s="5">
        <f t="shared" si="4"/>
        <v>-82.410090460999527</v>
      </c>
      <c r="S34" s="10">
        <f t="shared" si="3"/>
        <v>8.901796400174895</v>
      </c>
      <c r="T34" s="10">
        <f t="shared" si="5"/>
        <v>-1.1157177244557559E-2</v>
      </c>
    </row>
    <row r="35" spans="1:20" x14ac:dyDescent="0.25">
      <c r="A35" s="1" t="s">
        <v>33</v>
      </c>
      <c r="B35" s="5">
        <v>6281.3588000000009</v>
      </c>
      <c r="D35" s="8">
        <v>101.59819365</v>
      </c>
      <c r="E35" s="10">
        <f t="shared" si="1"/>
        <v>1.0159819365</v>
      </c>
      <c r="F35" s="10">
        <f t="shared" si="0"/>
        <v>0.88762297433552606</v>
      </c>
      <c r="H35" s="5">
        <f t="shared" si="2"/>
        <v>7076.6068270170917</v>
      </c>
      <c r="J35" s="17">
        <v>42461</v>
      </c>
      <c r="K35" s="16">
        <v>7076.6068270169999</v>
      </c>
      <c r="L35" s="16">
        <v>7104.145627375</v>
      </c>
      <c r="M35" s="16">
        <v>7126.4505905209999</v>
      </c>
      <c r="N35" s="18">
        <v>0.99612355900000005</v>
      </c>
      <c r="O35" s="18">
        <v>0.99687011599999997</v>
      </c>
      <c r="Q35" s="5">
        <f t="shared" si="4"/>
        <v>-241.01090775200009</v>
      </c>
      <c r="S35" s="10">
        <f t="shared" si="3"/>
        <v>8.8684337838108558</v>
      </c>
      <c r="T35" s="10">
        <f t="shared" si="5"/>
        <v>-3.3362616364039255E-2</v>
      </c>
    </row>
    <row r="36" spans="1:20" x14ac:dyDescent="0.25">
      <c r="A36" s="1" t="s">
        <v>34</v>
      </c>
      <c r="B36" s="5">
        <v>6421.8062</v>
      </c>
      <c r="D36" s="8">
        <v>100.92107097999998</v>
      </c>
      <c r="E36" s="10">
        <f t="shared" si="1"/>
        <v>1.0092107097999998</v>
      </c>
      <c r="F36" s="10">
        <f t="shared" si="0"/>
        <v>0.90180890834729754</v>
      </c>
      <c r="H36" s="5">
        <f t="shared" si="2"/>
        <v>7121.0276817612503</v>
      </c>
      <c r="J36" s="17">
        <v>42552</v>
      </c>
      <c r="K36" s="16">
        <v>7121.0276817610002</v>
      </c>
      <c r="L36" s="16">
        <v>6967.9234530619997</v>
      </c>
      <c r="M36" s="16">
        <v>6951.2614731679996</v>
      </c>
      <c r="N36" s="18">
        <v>1.0219727199999999</v>
      </c>
      <c r="O36" s="18">
        <v>1.0023969720000001</v>
      </c>
      <c r="Q36" s="5">
        <f t="shared" si="4"/>
        <v>-136.22217431300032</v>
      </c>
      <c r="S36" s="10">
        <f t="shared" si="3"/>
        <v>8.8490725329757289</v>
      </c>
      <c r="T36" s="10">
        <f t="shared" si="5"/>
        <v>-1.9361250835126853E-2</v>
      </c>
    </row>
    <row r="37" spans="1:20" x14ac:dyDescent="0.25">
      <c r="A37" s="1" t="s">
        <v>35</v>
      </c>
      <c r="B37" s="5">
        <v>6392.5664999999999</v>
      </c>
      <c r="D37" s="8">
        <v>102.08398233600002</v>
      </c>
      <c r="E37" s="10">
        <f t="shared" si="1"/>
        <v>1.0208398233600002</v>
      </c>
      <c r="F37" s="10">
        <f t="shared" si="0"/>
        <v>0.91011520849713912</v>
      </c>
      <c r="H37" s="5">
        <f t="shared" si="2"/>
        <v>7023.9091054812261</v>
      </c>
      <c r="J37" s="17">
        <v>42644</v>
      </c>
      <c r="K37" s="16">
        <v>7023.9091054809996</v>
      </c>
      <c r="L37" s="16">
        <v>6850.6633497579996</v>
      </c>
      <c r="M37" s="16">
        <v>6872.7160450729998</v>
      </c>
      <c r="N37" s="18">
        <v>1.025288902</v>
      </c>
      <c r="O37" s="18">
        <v>0.99679126900000004</v>
      </c>
      <c r="Q37" s="5">
        <f t="shared" si="4"/>
        <v>-117.26010330400004</v>
      </c>
      <c r="S37" s="10">
        <f t="shared" si="3"/>
        <v>8.8321007659483701</v>
      </c>
      <c r="T37" s="10">
        <f t="shared" si="5"/>
        <v>-1.6971767027358808E-2</v>
      </c>
    </row>
    <row r="38" spans="1:20" x14ac:dyDescent="0.25">
      <c r="A38" s="1" t="s">
        <v>36</v>
      </c>
      <c r="B38" s="5">
        <v>6190.1307000000006</v>
      </c>
      <c r="D38" s="8">
        <v>101.69865915440002</v>
      </c>
      <c r="E38" s="10">
        <f t="shared" si="1"/>
        <v>1.0169865915440002</v>
      </c>
      <c r="F38" s="10">
        <f t="shared" si="0"/>
        <v>0.9290818486794693</v>
      </c>
      <c r="H38" s="5">
        <f t="shared" si="2"/>
        <v>6662.6322630220484</v>
      </c>
      <c r="J38" s="17">
        <v>42736</v>
      </c>
      <c r="K38" s="16">
        <v>6662.6322630220002</v>
      </c>
      <c r="L38" s="16">
        <v>6961.280028313</v>
      </c>
      <c r="M38" s="16">
        <v>6975.6428864250001</v>
      </c>
      <c r="N38" s="18">
        <v>0.95709872799999995</v>
      </c>
      <c r="O38" s="18">
        <v>0.997940999</v>
      </c>
      <c r="Q38" s="5">
        <f t="shared" si="4"/>
        <v>110.61667855500036</v>
      </c>
      <c r="S38" s="10">
        <f t="shared" si="3"/>
        <v>8.8481186485326422</v>
      </c>
      <c r="T38" s="10">
        <f t="shared" si="5"/>
        <v>1.6017882584272058E-2</v>
      </c>
    </row>
    <row r="39" spans="1:20" x14ac:dyDescent="0.25">
      <c r="A39" s="1" t="s">
        <v>37</v>
      </c>
      <c r="B39" s="5">
        <v>6776.3964999999998</v>
      </c>
      <c r="D39" s="8">
        <v>101.65853512079998</v>
      </c>
      <c r="E39" s="10">
        <f t="shared" si="1"/>
        <v>1.0165853512079999</v>
      </c>
      <c r="F39" s="10">
        <f t="shared" si="0"/>
        <v>0.944863782553932</v>
      </c>
      <c r="H39" s="5">
        <f t="shared" si="2"/>
        <v>7171.8237328174964</v>
      </c>
      <c r="J39" s="17">
        <v>42826</v>
      </c>
      <c r="K39" s="16">
        <v>7171.8237328169998</v>
      </c>
      <c r="L39" s="16">
        <v>7198.0117873429999</v>
      </c>
      <c r="M39" s="16">
        <v>7140.0041828249996</v>
      </c>
      <c r="N39" s="18">
        <v>0.99636176600000004</v>
      </c>
      <c r="O39" s="18">
        <v>1.0081243099999999</v>
      </c>
      <c r="Q39" s="5">
        <f t="shared" si="4"/>
        <v>236.73175902999992</v>
      </c>
      <c r="S39" s="10">
        <f t="shared" si="3"/>
        <v>8.8815601262234924</v>
      </c>
      <c r="T39" s="10">
        <f t="shared" si="5"/>
        <v>3.3441477690850263E-2</v>
      </c>
    </row>
    <row r="40" spans="1:20" x14ac:dyDescent="0.25">
      <c r="A40" s="1" t="s">
        <v>38</v>
      </c>
      <c r="B40" s="5">
        <v>7093.1697999999988</v>
      </c>
      <c r="D40" s="8">
        <v>99.348621172499989</v>
      </c>
      <c r="E40" s="10">
        <f t="shared" si="1"/>
        <v>0.99348621172499985</v>
      </c>
      <c r="F40" s="10">
        <f t="shared" si="0"/>
        <v>0.96053468023130817</v>
      </c>
      <c r="H40" s="5">
        <f t="shared" si="2"/>
        <v>7384.6056222476827</v>
      </c>
      <c r="J40" s="17">
        <v>42917</v>
      </c>
      <c r="K40" s="16">
        <v>7384.6056222480001</v>
      </c>
      <c r="L40" s="16">
        <v>7233.245621473</v>
      </c>
      <c r="M40" s="16">
        <v>7311.4340351379997</v>
      </c>
      <c r="N40" s="18">
        <v>1.0209255989999999</v>
      </c>
      <c r="O40" s="18">
        <v>0.98930600800000001</v>
      </c>
      <c r="Q40" s="5">
        <f t="shared" si="4"/>
        <v>35.233834130000105</v>
      </c>
      <c r="S40" s="10">
        <f t="shared" si="3"/>
        <v>8.8864431247232787</v>
      </c>
      <c r="T40" s="10">
        <f t="shared" si="5"/>
        <v>4.8829984997862397E-3</v>
      </c>
    </row>
    <row r="41" spans="1:20" x14ac:dyDescent="0.25">
      <c r="A41" s="1" t="s">
        <v>39</v>
      </c>
      <c r="B41" s="5">
        <v>7523.7945</v>
      </c>
      <c r="D41" s="8">
        <v>101.82821418</v>
      </c>
      <c r="E41" s="10">
        <f t="shared" si="1"/>
        <v>1.0182821418000001</v>
      </c>
      <c r="F41" s="10">
        <f t="shared" si="0"/>
        <v>0.95427796069348647</v>
      </c>
      <c r="H41" s="5">
        <f t="shared" si="2"/>
        <v>7884.2798533588248</v>
      </c>
      <c r="J41" s="17">
        <v>43009</v>
      </c>
      <c r="K41" s="16">
        <v>7884.2798533590003</v>
      </c>
      <c r="L41" s="16">
        <v>7688.4810927079998</v>
      </c>
      <c r="M41" s="16">
        <v>7649.1103431829997</v>
      </c>
      <c r="N41" s="18">
        <v>1.025466507</v>
      </c>
      <c r="O41" s="18">
        <v>1.005147102</v>
      </c>
      <c r="Q41" s="5">
        <f t="shared" si="4"/>
        <v>455.23547123499975</v>
      </c>
      <c r="S41" s="10">
        <f t="shared" si="3"/>
        <v>8.9474785257874778</v>
      </c>
      <c r="T41" s="10">
        <f t="shared" si="5"/>
        <v>6.1035401064199135E-2</v>
      </c>
    </row>
    <row r="42" spans="1:20" x14ac:dyDescent="0.25">
      <c r="A42" s="1" t="s">
        <v>40</v>
      </c>
      <c r="B42" s="5">
        <v>7396.6866</v>
      </c>
      <c r="D42" s="8">
        <v>102.45982623500001</v>
      </c>
      <c r="E42" s="10">
        <f t="shared" si="1"/>
        <v>1.0245982623500001</v>
      </c>
      <c r="F42" s="10">
        <f t="shared" si="0"/>
        <v>0.97172420568749973</v>
      </c>
      <c r="H42" s="5">
        <f t="shared" si="2"/>
        <v>7611.9196750551328</v>
      </c>
      <c r="J42" s="17">
        <v>43101</v>
      </c>
      <c r="K42" s="16">
        <v>7611.919675055</v>
      </c>
      <c r="L42" s="16">
        <v>7947.9861116339998</v>
      </c>
      <c r="M42" s="16">
        <v>7925.465568091</v>
      </c>
      <c r="N42" s="18">
        <v>0.95771678100000002</v>
      </c>
      <c r="O42" s="18">
        <v>1.0028415420000001</v>
      </c>
      <c r="Q42" s="5">
        <f t="shared" si="4"/>
        <v>259.50501892600005</v>
      </c>
      <c r="S42" s="10">
        <f t="shared" si="3"/>
        <v>8.9806738562663053</v>
      </c>
      <c r="T42" s="10">
        <f t="shared" si="5"/>
        <v>3.3195330478827501E-2</v>
      </c>
    </row>
    <row r="43" spans="1:20" x14ac:dyDescent="0.25">
      <c r="A43" s="2" t="s">
        <v>41</v>
      </c>
      <c r="B43" s="5">
        <v>7903.4252999999999</v>
      </c>
      <c r="D43" s="8">
        <v>100.43922750839999</v>
      </c>
      <c r="E43" s="10">
        <f t="shared" si="1"/>
        <v>1.004392275084</v>
      </c>
      <c r="F43" s="10">
        <f>F44/E43</f>
        <v>0.99562693263084623</v>
      </c>
      <c r="H43" s="5">
        <f t="shared" si="2"/>
        <v>7938.1393180234445</v>
      </c>
      <c r="J43" s="17">
        <v>43191</v>
      </c>
      <c r="K43" s="16">
        <v>7938.1393180229998</v>
      </c>
      <c r="L43" s="16">
        <v>7966.520901072</v>
      </c>
      <c r="M43" s="16">
        <v>7989.3256833280002</v>
      </c>
      <c r="N43" s="18">
        <v>0.996437393</v>
      </c>
      <c r="O43" s="18">
        <v>0.99714559400000002</v>
      </c>
      <c r="Q43" s="5">
        <f t="shared" si="4"/>
        <v>18.534789438000189</v>
      </c>
      <c r="S43" s="10">
        <f t="shared" si="3"/>
        <v>8.983003152147532</v>
      </c>
      <c r="T43" s="10">
        <f t="shared" si="5"/>
        <v>2.3292958812266562E-3</v>
      </c>
    </row>
    <row r="44" spans="1:20" x14ac:dyDescent="0.25">
      <c r="A44" s="2" t="s">
        <v>42</v>
      </c>
      <c r="B44" s="5">
        <v>8211.1044999999995</v>
      </c>
      <c r="D44" s="8">
        <v>100.8</v>
      </c>
      <c r="E44" s="10">
        <f t="shared" si="1"/>
        <v>1.008</v>
      </c>
      <c r="F44" s="10">
        <v>1</v>
      </c>
      <c r="H44" s="5">
        <f t="shared" si="2"/>
        <v>8211.1044999999995</v>
      </c>
      <c r="J44" s="17">
        <v>43282</v>
      </c>
      <c r="K44" s="16">
        <v>8211.1044999999995</v>
      </c>
      <c r="L44" s="16">
        <v>8046.4387648749998</v>
      </c>
      <c r="M44" s="16">
        <v>8042.922994777</v>
      </c>
      <c r="N44" s="18">
        <v>1.020464424</v>
      </c>
      <c r="O44" s="18">
        <v>1.000437126</v>
      </c>
      <c r="Q44" s="5">
        <f t="shared" si="4"/>
        <v>79.917863802999818</v>
      </c>
      <c r="S44" s="10">
        <f t="shared" si="3"/>
        <v>8.992984883073003</v>
      </c>
      <c r="T44" s="10">
        <f t="shared" si="5"/>
        <v>9.9817309254710551E-3</v>
      </c>
    </row>
    <row r="45" spans="1:20" x14ac:dyDescent="0.25">
      <c r="A45" s="20"/>
      <c r="B45" s="21"/>
      <c r="D45" s="22"/>
      <c r="E45" s="23"/>
      <c r="F45" s="23"/>
      <c r="H45" s="21"/>
      <c r="J45" s="24">
        <v>43374</v>
      </c>
      <c r="K45" s="26">
        <v>8332.6453155069994</v>
      </c>
      <c r="L45" s="26">
        <v>8127.2270096439997</v>
      </c>
      <c r="M45" s="26">
        <v>8127.327152199</v>
      </c>
      <c r="N45" s="27">
        <v>1.0254423530000001</v>
      </c>
      <c r="O45" s="27">
        <v>0.99998767799999999</v>
      </c>
      <c r="Q45" s="28">
        <f t="shared" si="4"/>
        <v>80.788244768999903</v>
      </c>
      <c r="S45" s="29">
        <f t="shared" si="3"/>
        <v>9.0029750631358247</v>
      </c>
      <c r="T45" s="29">
        <f t="shared" si="5"/>
        <v>9.9901800628217075E-3</v>
      </c>
    </row>
    <row r="46" spans="1:20" x14ac:dyDescent="0.25">
      <c r="A46" s="20"/>
      <c r="B46" s="21"/>
      <c r="D46" s="22"/>
      <c r="E46" s="23"/>
      <c r="F46" s="23"/>
      <c r="H46" s="21"/>
      <c r="J46" s="24">
        <v>43466</v>
      </c>
      <c r="K46" s="26">
        <v>7858.7328825229997</v>
      </c>
      <c r="L46" s="26">
        <v>8208.9222804309993</v>
      </c>
      <c r="M46" s="26">
        <v>8209.015404451</v>
      </c>
      <c r="N46" s="27">
        <v>0.95784004</v>
      </c>
      <c r="O46" s="27">
        <v>0.99998865599999998</v>
      </c>
      <c r="Q46" s="28">
        <f t="shared" si="4"/>
        <v>81.695270786999572</v>
      </c>
      <c r="S46" s="29">
        <f t="shared" si="3"/>
        <v>9.0129769246985028</v>
      </c>
      <c r="T46" s="29">
        <f t="shared" si="5"/>
        <v>1.0001861562678016E-2</v>
      </c>
    </row>
    <row r="47" spans="1:20" x14ac:dyDescent="0.25">
      <c r="A47" s="20"/>
      <c r="B47" s="21"/>
      <c r="D47" s="22"/>
      <c r="E47" s="23"/>
      <c r="F47" s="23"/>
      <c r="H47" s="21"/>
      <c r="J47" s="24">
        <v>43556</v>
      </c>
      <c r="K47" s="26">
        <v>8252.3497603870001</v>
      </c>
      <c r="L47" s="26">
        <v>8291.5088498069999</v>
      </c>
      <c r="M47" s="26">
        <v>8291.5972365760008</v>
      </c>
      <c r="N47" s="27">
        <v>0.99642196100000002</v>
      </c>
      <c r="O47" s="27">
        <v>0.99998933999999995</v>
      </c>
      <c r="Q47" s="28">
        <f t="shared" si="4"/>
        <v>82.586569376000625</v>
      </c>
      <c r="S47" s="29">
        <f t="shared" si="3"/>
        <v>9.0229872399884457</v>
      </c>
      <c r="T47" s="29">
        <f t="shared" si="5"/>
        <v>1.0010315289942895E-2</v>
      </c>
    </row>
    <row r="48" spans="1:20" x14ac:dyDescent="0.25">
      <c r="J48" s="24">
        <v>43647</v>
      </c>
      <c r="K48" s="26">
        <v>8532.4059189729996</v>
      </c>
      <c r="L48" s="26">
        <v>8374.9714219239995</v>
      </c>
      <c r="M48" s="26">
        <v>8375.0566865250003</v>
      </c>
      <c r="N48" s="27">
        <v>1.020462816</v>
      </c>
      <c r="O48" s="27">
        <v>0.99998981899999995</v>
      </c>
      <c r="Q48" s="28">
        <f t="shared" si="4"/>
        <v>83.462572116999581</v>
      </c>
      <c r="S48" s="29">
        <f t="shared" si="3"/>
        <v>9.033002944379863</v>
      </c>
      <c r="T48" s="29">
        <f t="shared" si="5"/>
        <v>1.0015704391417302E-2</v>
      </c>
    </row>
    <row r="49" spans="2:21" ht="120" x14ac:dyDescent="0.25">
      <c r="B49" s="11" t="s">
        <v>50</v>
      </c>
      <c r="H49" s="11" t="s">
        <v>51</v>
      </c>
      <c r="Q49" s="19" t="s">
        <v>62</v>
      </c>
      <c r="S49" s="19" t="s">
        <v>75</v>
      </c>
      <c r="T49" s="19" t="s">
        <v>76</v>
      </c>
    </row>
    <row r="56" spans="2:21" x14ac:dyDescent="0.25">
      <c r="U56" t="s">
        <v>66</v>
      </c>
    </row>
    <row r="58" spans="2:21" x14ac:dyDescent="0.25">
      <c r="B58" t="s">
        <v>54</v>
      </c>
    </row>
    <row r="59" spans="2:21" x14ac:dyDescent="0.25">
      <c r="G59" t="s">
        <v>55</v>
      </c>
    </row>
    <row r="74" spans="21:21" x14ac:dyDescent="0.25">
      <c r="U74" t="s">
        <v>68</v>
      </c>
    </row>
    <row r="92" spans="21:21" x14ac:dyDescent="0.25">
      <c r="U92" t="s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C14"/>
  <sheetViews>
    <sheetView workbookViewId="0">
      <selection activeCell="C14" sqref="C14"/>
    </sheetView>
  </sheetViews>
  <sheetFormatPr defaultRowHeight="15" x14ac:dyDescent="0.25"/>
  <sheetData>
    <row r="13" spans="3:3" x14ac:dyDescent="0.25">
      <c r="C13" t="s">
        <v>71</v>
      </c>
    </row>
    <row r="14" spans="3:3" x14ac:dyDescent="0.25">
      <c r="C14" t="s">
        <v>72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7"/>
  <sheetViews>
    <sheetView workbookViewId="0">
      <selection activeCell="F27" sqref="F27"/>
    </sheetView>
  </sheetViews>
  <sheetFormatPr defaultRowHeight="15" x14ac:dyDescent="0.25"/>
  <sheetData>
    <row r="27" spans="6:6" x14ac:dyDescent="0.25">
      <c r="F27" t="s">
        <v>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M1</vt:lpstr>
      <vt:lpstr>W</vt:lpstr>
      <vt:lpstr>тест Грэнджера</vt:lpstr>
      <vt:lpstr>регрессия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2018-10-31T05:08:54Z</dcterms:created>
  <dcterms:modified xsi:type="dcterms:W3CDTF">2018-11-02T07:25:20Z</dcterms:modified>
</cp:coreProperties>
</file>